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0" windowWidth="23535" windowHeight="9135" activeTab="0"/>
  </bookViews>
  <sheets>
    <sheet name="PLAN MEJORAMIENTO - Ajustado" sheetId="1" r:id="rId1"/>
    <sheet name="SEGUIMIENTO" sheetId="2" state="hidden" r:id="rId2"/>
  </sheets>
  <definedNames>
    <definedName name="_xlfn.COUNTIFS" hidden="1">#NAME?</definedName>
    <definedName name="_xlnm.Print_Area" localSheetId="0">'PLAN MEJORAMIENTO - Ajustado'!$A$1:$Q$50</definedName>
    <definedName name="_xlnm.Print_Titles" localSheetId="0">'PLAN MEJORAMIENTO - Ajustado'!$1:$7</definedName>
  </definedNames>
  <calcPr fullCalcOnLoad="1"/>
</workbook>
</file>

<file path=xl/comments1.xml><?xml version="1.0" encoding="utf-8"?>
<comments xmlns="http://schemas.openxmlformats.org/spreadsheetml/2006/main">
  <authors>
    <author>Luis Carlos Parra A</author>
    <author>lhernandez</author>
    <author>HERNAN ALONSO RODRIGUEZ MORA</author>
    <author>GIV</author>
  </authors>
  <commentList>
    <comment ref="A6" authorId="0">
      <text>
        <r>
          <rPr>
            <b/>
            <sz val="9"/>
            <rFont val="Tahoma"/>
            <family val="2"/>
          </rPr>
          <t xml:space="preserve">Número consecutivo asignado a cada hallazgo
</t>
        </r>
      </text>
    </comment>
    <comment ref="B6" authorId="0">
      <text>
        <r>
          <rPr>
            <b/>
            <sz val="10"/>
            <rFont val="Tahoma"/>
            <family val="2"/>
          </rPr>
          <t>Título de los hallazgos archivístios</t>
        </r>
      </text>
    </comment>
    <comment ref="C6" authorId="1">
      <text>
        <r>
          <rPr>
            <b/>
            <sz val="10"/>
            <rFont val="Tahoma"/>
            <family val="2"/>
          </rPr>
          <t>Cada una de las actividades propuestas</t>
        </r>
      </text>
    </comment>
    <comment ref="D6" authorId="0">
      <text>
        <r>
          <rPr>
            <b/>
            <sz val="11"/>
            <rFont val="Tahoma"/>
            <family val="2"/>
          </rPr>
          <t>Se registrá el item determinado para cada acción el cual corresponde a las actividades propuestas</t>
        </r>
      </text>
    </comment>
    <comment ref="F6" authorId="0">
      <text>
        <r>
          <rPr>
            <b/>
            <sz val="10"/>
            <rFont val="Tahoma"/>
            <family val="2"/>
          </rPr>
          <t>La descripción d elas metas que se pretender realizar para alcanzar el objetivo</t>
        </r>
      </text>
    </comment>
    <comment ref="I6" authorId="0">
      <text>
        <r>
          <rPr>
            <b/>
            <sz val="10"/>
            <rFont val="Tahoma"/>
            <family val="2"/>
          </rPr>
          <t>Casilla con fórmula, el cual resulta del total de semanas ejecutadas del proyecto</t>
        </r>
      </text>
    </comment>
    <comment ref="J6" authorId="0">
      <text>
        <r>
          <rPr>
            <b/>
            <sz val="10"/>
            <rFont val="Tahoma"/>
            <family val="2"/>
          </rPr>
          <t>Casilla con formula, refleja el avance para cada una de las metas</t>
        </r>
        <r>
          <rPr>
            <sz val="9"/>
            <rFont val="Tahoma"/>
            <family val="2"/>
          </rPr>
          <t xml:space="preserve">
</t>
        </r>
      </text>
    </comment>
    <comment ref="K6" authorId="0">
      <text>
        <r>
          <rPr>
            <b/>
            <sz val="10"/>
            <rFont val="Tahoma"/>
            <family val="2"/>
          </rPr>
          <t xml:space="preserve">Casilla con formula, refleja el avance para cada una de las metas
</t>
        </r>
        <r>
          <rPr>
            <sz val="9"/>
            <rFont val="Tahoma"/>
            <family val="2"/>
          </rPr>
          <t xml:space="preserve">
</t>
        </r>
      </text>
    </comment>
    <comment ref="L6" authorId="0">
      <text>
        <r>
          <rPr>
            <b/>
            <sz val="10"/>
            <rFont val="Tahoma"/>
            <family val="2"/>
          </rPr>
          <t xml:space="preserve">Casilla con formula automática, la cual registra el porcentaje de avance del objetivo
</t>
        </r>
      </text>
    </comment>
    <comment ref="M6" authorId="0">
      <text>
        <r>
          <rPr>
            <b/>
            <sz val="11"/>
            <rFont val="Tahoma"/>
            <family val="2"/>
          </rPr>
          <t xml:space="preserve">Registrar los avances ejecutados a la fecha. </t>
        </r>
        <r>
          <rPr>
            <b/>
            <sz val="9"/>
            <rFont val="Tahoma"/>
            <family val="2"/>
          </rPr>
          <t xml:space="preserve">
</t>
        </r>
      </text>
    </comment>
    <comment ref="N6" authorId="0">
      <text>
        <r>
          <rPr>
            <b/>
            <sz val="11"/>
            <rFont val="Tahoma"/>
            <family val="2"/>
          </rPr>
          <t xml:space="preserve">El nombre de las Áreas y personas responsables para el cumplimiento de cada objetivo
</t>
        </r>
      </text>
    </comment>
    <comment ref="O6" authorId="2">
      <text>
        <r>
          <rPr>
            <b/>
            <sz val="9"/>
            <rFont val="Tahoma"/>
            <family val="2"/>
          </rPr>
          <t xml:space="preserve">Fecha en que se cierra completamente el hallazgo
</t>
        </r>
      </text>
    </comment>
    <comment ref="P6" authorId="2">
      <text>
        <r>
          <rPr>
            <b/>
            <sz val="9"/>
            <rFont val="Tahoma"/>
            <family val="2"/>
          </rPr>
          <t>Número de radicado con el cual la entidad realiza el cierre del hallazgo</t>
        </r>
      </text>
    </comment>
    <comment ref="Q6" authorId="2">
      <text>
        <r>
          <rPr>
            <b/>
            <sz val="9"/>
            <rFont val="Tahoma"/>
            <family val="2"/>
          </rPr>
          <t>Se registra la información relatica a los soportes que evidencian el cierre del hallazgo (fotos, videos, documentos, etc.)</t>
        </r>
      </text>
    </comment>
    <comment ref="G7" authorId="0">
      <text>
        <r>
          <rPr>
            <b/>
            <sz val="9"/>
            <rFont val="Tahoma"/>
            <family val="2"/>
          </rPr>
          <t>Fecha de inicio de actividades para alcalzar la   meta</t>
        </r>
      </text>
    </comment>
    <comment ref="H7" authorId="0">
      <text>
        <r>
          <rPr>
            <b/>
            <sz val="10"/>
            <rFont val="Tahoma"/>
            <family val="2"/>
          </rPr>
          <t>Fecha en que se culmina la meta</t>
        </r>
        <r>
          <rPr>
            <b/>
            <sz val="9"/>
            <rFont val="Tahoma"/>
            <family val="2"/>
          </rPr>
          <t xml:space="preserve">
</t>
        </r>
      </text>
    </comment>
    <comment ref="C10" authorId="3">
      <text>
        <r>
          <rPr>
            <b/>
            <sz val="10"/>
            <rFont val="Tahoma"/>
            <family val="2"/>
          </rPr>
          <t>El número de acciones pueden variar</t>
        </r>
      </text>
    </comment>
    <comment ref="L10" authorId="1">
      <text>
        <r>
          <rPr>
            <b/>
            <sz val="11"/>
            <rFont val="Tahoma"/>
            <family val="2"/>
          </rPr>
          <t>El número de metas puede variar. Si necesitan más campos, insertar las filas</t>
        </r>
      </text>
    </comment>
  </commentList>
</comments>
</file>

<file path=xl/comments2.xml><?xml version="1.0" encoding="utf-8"?>
<comments xmlns="http://schemas.openxmlformats.org/spreadsheetml/2006/main">
  <authors>
    <author> </author>
  </authors>
  <commentList>
    <comment ref="C5" authorId="0">
      <text>
        <r>
          <rPr>
            <b/>
            <sz val="8"/>
            <rFont val="Tahoma"/>
            <family val="2"/>
          </rPr>
          <t>así no se especifique tarea en la fila dejar el "0%"</t>
        </r>
        <r>
          <rPr>
            <sz val="8"/>
            <rFont val="Tahoma"/>
            <family val="2"/>
          </rPr>
          <t xml:space="preserve">
</t>
        </r>
      </text>
    </comment>
  </commentList>
</comments>
</file>

<file path=xl/sharedStrings.xml><?xml version="1.0" encoding="utf-8"?>
<sst xmlns="http://schemas.openxmlformats.org/spreadsheetml/2006/main" count="205" uniqueCount="178">
  <si>
    <t xml:space="preserve">NIT: </t>
  </si>
  <si>
    <t>ITEM</t>
  </si>
  <si>
    <t>PLAZO EN SEMANAS</t>
  </si>
  <si>
    <t>AREAS Y PERSONAS RESPONSABLES</t>
  </si>
  <si>
    <t>No. META</t>
  </si>
  <si>
    <t>DESCRIPCIÓN DE LOS AVANCES</t>
  </si>
  <si>
    <t xml:space="preserve">PRODUCTOS </t>
  </si>
  <si>
    <t>EJECUCIÓN DE LAS  TAREAS</t>
  </si>
  <si>
    <t>PORCENTAJE DE AVANCE DE LAS TAREAS</t>
  </si>
  <si>
    <t>DESCRIPCIÓN DE LAS TAREAS</t>
  </si>
  <si>
    <t>% DE AVANCE DE LAS TAREAS</t>
  </si>
  <si>
    <t>CUMPLIMIENTO DEL HALLAZGO</t>
  </si>
  <si>
    <t>OBSERVACIONES</t>
  </si>
  <si>
    <t xml:space="preserve">Por tanto el porcentaje real de avance de la entidad en su PMA es de </t>
  </si>
  <si>
    <t>Elaboró:</t>
  </si>
  <si>
    <t>Revisó:</t>
  </si>
  <si>
    <t>_________________________________________</t>
  </si>
  <si>
    <t>_______________________________________</t>
  </si>
  <si>
    <t>Revisado el Plan de Mejoramiento Archivístico remitido por la Entidad, el Grupo de Inspección y Vigilancia, hace las siguientes observaciones:</t>
  </si>
  <si>
    <t>Cargo</t>
  </si>
  <si>
    <t>Periodo de Evaluación: ___________________</t>
  </si>
  <si>
    <t>Informe No: ____________</t>
  </si>
  <si>
    <r>
      <t xml:space="preserve">Por favor remitir el estado de avance al Plan de Mejoramiento Archivístico teniendo en cuenta las observaciones realizadas y con los soportes pertinentes, para el próximo </t>
    </r>
    <r>
      <rPr>
        <sz val="10"/>
        <color indexed="10"/>
        <rFont val="Calibri"/>
        <family val="2"/>
      </rPr>
      <t>xxxxxxxxx</t>
    </r>
  </si>
  <si>
    <t xml:space="preserve">Entidad: </t>
  </si>
  <si>
    <t xml:space="preserve">Representante Legal: </t>
  </si>
  <si>
    <t xml:space="preserve">Fecha de iniciación: </t>
  </si>
  <si>
    <t>Responsable del proceso:</t>
  </si>
  <si>
    <t>Fecha de finalización:</t>
  </si>
  <si>
    <t xml:space="preserve">Cargo: </t>
  </si>
  <si>
    <t>OBJETIVOS</t>
  </si>
  <si>
    <t>Descripción  de  las Tareas</t>
  </si>
  <si>
    <t>AVANCE DE CUMPLIMIENTO DEL OBJETIVO</t>
  </si>
  <si>
    <t>FECHA CIERRE HALLAZGO</t>
  </si>
  <si>
    <t>No. RADICADO</t>
  </si>
  <si>
    <t>EVIDENCIAS</t>
  </si>
  <si>
    <t>INICIO</t>
  </si>
  <si>
    <t>FINALIZACIÓN</t>
  </si>
  <si>
    <t>ACCIÓN No. 8</t>
  </si>
  <si>
    <t>ACCION No. 9</t>
  </si>
  <si>
    <t>ACCION No.10</t>
  </si>
  <si>
    <t>AVANCE DEL PLAN DE CUMPLIMIENTO (ACCIONES)</t>
  </si>
  <si>
    <t>Acción 1</t>
  </si>
  <si>
    <t>Acción 2</t>
  </si>
  <si>
    <t>Acción 3</t>
  </si>
  <si>
    <t>Acción 4</t>
  </si>
  <si>
    <t>Acción 5</t>
  </si>
  <si>
    <t>Acción 6</t>
  </si>
  <si>
    <t xml:space="preserve">Accion 7 </t>
  </si>
  <si>
    <t>Acción 8</t>
  </si>
  <si>
    <t>Acción 9</t>
  </si>
  <si>
    <t>Acción 10</t>
  </si>
  <si>
    <t>CUMPLIMIENTO DEL PLAN DE MEJORAMIENTO</t>
  </si>
  <si>
    <t>sobre 100%</t>
  </si>
  <si>
    <t>APROBADO POR:</t>
  </si>
  <si>
    <t>EJECUTADO POR:</t>
  </si>
  <si>
    <t>CIUDAD Y FECHA:</t>
  </si>
  <si>
    <t xml:space="preserve">Versión: </t>
  </si>
  <si>
    <t>PRESUNTO INCUMPLIMIENTO</t>
  </si>
  <si>
    <t>GOBERNACION DEL MAGDALENA</t>
  </si>
  <si>
    <t>800,103,920-6</t>
  </si>
  <si>
    <t>ROSA COTES DE ZUÑIGA</t>
  </si>
  <si>
    <t>ALVARO MENDEZ NAVARRO</t>
  </si>
  <si>
    <t>SECRETARIO GENERAL</t>
  </si>
  <si>
    <t>ACCION No.11</t>
  </si>
  <si>
    <t>ACCION No.12</t>
  </si>
  <si>
    <t>Solicitud de publicación ante Gobierno en Línea</t>
  </si>
  <si>
    <t>Asegurar el control de los documentos producidos por la Gobernación del Magdalena a través de la implementación del FUID</t>
  </si>
  <si>
    <t>Garantizar que la Gobernación del Magdalena disponga de las TVD adoptadas y en aplicación.</t>
  </si>
  <si>
    <t>Garantizar el acatamiento de los criterios establecidos para la organización, conservación y custodia de los documentos que conforman los archivos de gestión.</t>
  </si>
  <si>
    <t>implementar un Sistema integrado de Conservación en cada una de las fases del ciclo vital de los documentos que produce y recibe la Gobernación del Magdalena</t>
  </si>
  <si>
    <t xml:space="preserve">Formulación y expedición de Decreto que modifica el Decreto 548 de 2015 </t>
  </si>
  <si>
    <t>Garantizar que la Gobernación del Magdalena disponga de un Programa de Gestión Documental adoptado mediante acto administrativo.</t>
  </si>
  <si>
    <r>
      <rPr>
        <b/>
        <i/>
        <sz val="10"/>
        <rFont val="Arial"/>
        <family val="2"/>
      </rPr>
      <t>Tablas Retención Documental – TRD.-</t>
    </r>
    <r>
      <rPr>
        <i/>
        <sz val="10"/>
        <rFont val="Arial"/>
        <family val="2"/>
      </rPr>
      <t xml:space="preserve"> Las TRD no han sido actualizadas conforme a los cambios en la estructura orgánica de la Gobernación</t>
    </r>
  </si>
  <si>
    <t>Publicación en el link de  “Transparencia y acceso a información pública”</t>
  </si>
  <si>
    <t>Asegurar la confiabilidad  de los expedientes de Historias laborales, garantizando el facil acceso a las consultas</t>
  </si>
  <si>
    <t xml:space="preserve">Garantizar el funcionamiento del Comité Interno de Archivo a través de la realización de reuniones periódicas, conforme a la necesidad de la entidad. </t>
  </si>
  <si>
    <t xml:space="preserve">Ajustar a la normatividad archivística vigente el Acto Administrativo de creación del Comité Interno de Archivo </t>
  </si>
  <si>
    <t>Disponer de TRD actualizadas conforme a la nueva estructura orgánica de la Gobernación del Magdalena</t>
  </si>
  <si>
    <t>Garantizar el acceso a las TRD y Cuadros de Clasificación publicándolos conforme a lo establecido por la Ley 1712 de 2014.</t>
  </si>
  <si>
    <t>Facilitar los procesos de gestión documental a través de la aplicación de las TRD en cada una de las dependencias de la Gobernación del Magdalena</t>
  </si>
  <si>
    <t>Garantizar el control administrativo de los documentos a través de la Implementación de una Ventanilla Única que con ayudas tecnologicas concentre la recepción de correspondencia de toda la entidad  .</t>
  </si>
  <si>
    <t>Actualización de las TRD conforme a la nueva estructura orgánica de la Gobernación del Magdalena</t>
  </si>
  <si>
    <t>Capacitación técnica a los funcionarios por dependencia</t>
  </si>
  <si>
    <t>Seguimiento y control a la aplicación de las TRD</t>
  </si>
  <si>
    <t>Seguimiento y control a la aplicación del PGD</t>
  </si>
  <si>
    <t>Elaboración de Inventarios Documentales</t>
  </si>
  <si>
    <t xml:space="preserve">Seguimiento y control </t>
  </si>
  <si>
    <t>Montaje e implementación de software y hardware para Ventanilla Única</t>
  </si>
  <si>
    <t>Acompañamiento técnico</t>
  </si>
  <si>
    <t>Elaboración de las TVD</t>
  </si>
  <si>
    <t>Aplicación de las TVD</t>
  </si>
  <si>
    <t>Acta por cada una de las reuniones que se realicen</t>
  </si>
  <si>
    <t>Informacion publicada en el link correspondiente de la pagina de la Gobernacion</t>
  </si>
  <si>
    <t>Formato(s) de TRD actualizadas de acuerdo a los cambios estructurales de la entidad</t>
  </si>
  <si>
    <t xml:space="preserve">Presentacion de TRD actualizadas al AGN para su revision y Aprobación </t>
  </si>
  <si>
    <t>Oficio Remisorio dirigido al AGN solicitando el tramite de revision y posterior aprobacion</t>
  </si>
  <si>
    <t>Listados de Asistencia de funcionarios capacitados</t>
  </si>
  <si>
    <t>Formulación, elaboración, Aprobacion y adopcion del PGD</t>
  </si>
  <si>
    <t>Informes periodicos de seguimiento y control por dependencias</t>
  </si>
  <si>
    <t>Informe de asistencia tecnica a los funcionarios del area de correspondencia</t>
  </si>
  <si>
    <t>Formato(s) de TVD de acuerdo a la normativiad del AGN por periodos estructurales</t>
  </si>
  <si>
    <t xml:space="preserve">Presentacion de TVD al AGN para su revision y Aprobación </t>
  </si>
  <si>
    <t>Organizacion de Fondos Acumulados.</t>
  </si>
  <si>
    <t>Organzacion de los archivos de gestion por dependencias</t>
  </si>
  <si>
    <t>Organizacion de la Serie Historias Laborales con la aplicacion de las TRD y la normatividad del AGN</t>
  </si>
  <si>
    <t>Organizacion de Historias laborales de funcionarios activos e inactivos de la entidad</t>
  </si>
  <si>
    <t xml:space="preserve">Informes periodicos de seguimiento y control </t>
  </si>
  <si>
    <t>Acondicionamiento tecnico del archivo central de la entidad aplicando el acuerdo 08 del 2014 del AGN y mantenimiento de instalaciones para la conservacion de los documentos</t>
  </si>
  <si>
    <t>Sistema integrado de Conservacion - SIC, implementado de acuerdo a la normatividad del AGN</t>
  </si>
  <si>
    <t>Jefe de Archivo (Eduin Padilla)</t>
  </si>
  <si>
    <t>Secretario General (Alvaro Mendez), Jefe de Archivo (Eduin Padilla)</t>
  </si>
  <si>
    <t>Funcionario Enlace de Gobierno En Linea</t>
  </si>
  <si>
    <t>Secretaria General (Alvaro Mendez), Jefe de Archivo (Eduin Padilla)</t>
  </si>
  <si>
    <t>Despacho Gobernadora (Rosa Cote de Z.), Secretaria General (Alvaro Mendez), Jefe de Archivo (Eduin Padilla), Comite de Archivo</t>
  </si>
  <si>
    <t>Acción 11</t>
  </si>
  <si>
    <t>Acción 12</t>
  </si>
  <si>
    <t>Decreto 276 de Junio 13 de 2016</t>
  </si>
  <si>
    <t>Junio 1-16</t>
  </si>
  <si>
    <t>Julio 1-16</t>
  </si>
  <si>
    <t>Realización de Reuniones de Comité Interno de Archivo por lo menos una vez cada dos (2) meses</t>
  </si>
  <si>
    <r>
      <rPr>
        <b/>
        <i/>
        <sz val="10"/>
        <color indexed="8"/>
        <rFont val="Arial"/>
        <family val="2"/>
      </rPr>
      <t xml:space="preserve">Comité Interno de Archivo.- </t>
    </r>
    <r>
      <rPr>
        <i/>
        <sz val="10"/>
        <color indexed="8"/>
        <rFont val="Arial"/>
        <family val="2"/>
      </rPr>
      <t>La formulación del Decreto N° 548 de 2015 de creación del Comité Interno de Archivos presenta varias inconsistencias como que se involucran temas relacionados con el Consejo Departamental de Archivos</t>
    </r>
  </si>
  <si>
    <r>
      <t xml:space="preserve">Instancia Asesora en Materia Archivística: </t>
    </r>
    <r>
      <rPr>
        <i/>
        <sz val="10"/>
        <color indexed="8"/>
        <rFont val="Arial"/>
        <family val="2"/>
      </rPr>
      <t>No se advierten actas de las sesiones que debió haber realizado el Comité Interno de Archivo</t>
    </r>
  </si>
  <si>
    <r>
      <t xml:space="preserve">Tablas Retención Documental – TRD – Cuadros de Clasificación Documental: </t>
    </r>
    <r>
      <rPr>
        <i/>
        <sz val="10"/>
        <color indexed="8"/>
        <rFont val="Arial"/>
        <family val="2"/>
      </rPr>
      <t xml:space="preserve">Tiene sus Tablas de Retención Documental y sus Cuadros de Clasificación Documental pero no ha realizado su publicación. </t>
    </r>
  </si>
  <si>
    <r>
      <rPr>
        <b/>
        <i/>
        <sz val="10"/>
        <color indexed="8"/>
        <rFont val="Arial"/>
        <family val="2"/>
      </rPr>
      <t>Tablas Retención Documental – TRD.-</t>
    </r>
    <r>
      <rPr>
        <i/>
        <sz val="10"/>
        <color indexed="8"/>
        <rFont val="Arial"/>
        <family val="2"/>
      </rPr>
      <t xml:space="preserve"> No se evidencia la aplicación de las TRD, por lo que el archivo carece de una organización, preservación y control, generando con ello la existencia de un fondo documental acumulado por la falta de adopción e implementación de los instrumentos archivísticos</t>
    </r>
  </si>
  <si>
    <r>
      <rPr>
        <b/>
        <i/>
        <sz val="10"/>
        <color indexed="8"/>
        <rFont val="Arial"/>
        <family val="2"/>
      </rPr>
      <t>Programa de Gestión Documental – PGD-.</t>
    </r>
    <r>
      <rPr>
        <i/>
        <sz val="10"/>
        <color indexed="8"/>
        <rFont val="Arial"/>
        <family val="2"/>
      </rPr>
      <t xml:space="preserve">
La Entidad no ha elaborado y adoptado el Programa de Gestión Documental.</t>
    </r>
  </si>
  <si>
    <r>
      <rPr>
        <b/>
        <i/>
        <sz val="10"/>
        <color indexed="8"/>
        <rFont val="Arial"/>
        <family val="2"/>
      </rPr>
      <t>Inventario Único Documental - FUID</t>
    </r>
    <r>
      <rPr>
        <i/>
        <sz val="10"/>
        <color indexed="8"/>
        <rFont val="Arial"/>
        <family val="2"/>
      </rPr>
      <t xml:space="preserve">.
La Entidad no cuenta con inventarios documentales de los documentos producidos en los archivos de gestión y el depósito de archivo.
</t>
    </r>
  </si>
  <si>
    <r>
      <rPr>
        <b/>
        <i/>
        <sz val="10"/>
        <color indexed="8"/>
        <rFont val="Arial"/>
        <family val="2"/>
      </rPr>
      <t>Unidad de Correspondencia:</t>
    </r>
    <r>
      <rPr>
        <i/>
        <sz val="10"/>
        <color indexed="8"/>
        <rFont val="Arial"/>
        <family val="2"/>
      </rPr>
      <t xml:space="preserve">
La Entidad no contempla todos los requerimientos y procedimientos de conformidad con la norma.
</t>
    </r>
  </si>
  <si>
    <r>
      <rPr>
        <b/>
        <i/>
        <sz val="10"/>
        <color indexed="8"/>
        <rFont val="Arial"/>
        <family val="2"/>
      </rPr>
      <t xml:space="preserve">Conformación de los Archivos Públicos.- </t>
    </r>
    <r>
      <rPr>
        <i/>
        <sz val="10"/>
        <color indexed="8"/>
        <rFont val="Arial"/>
        <family val="2"/>
      </rPr>
      <t xml:space="preserve">
La entidad no ha elaborado las  Tablas de Valoración Documental, para la organización del fondo documental acumulado.
</t>
    </r>
  </si>
  <si>
    <r>
      <rPr>
        <b/>
        <i/>
        <sz val="10"/>
        <color indexed="8"/>
        <rFont val="Arial"/>
        <family val="2"/>
      </rPr>
      <t>Organización de los Archivos de gestión.-</t>
    </r>
    <r>
      <rPr>
        <i/>
        <sz val="10"/>
        <color indexed="8"/>
        <rFont val="Arial"/>
        <family val="2"/>
      </rPr>
      <t xml:space="preserve"> La Entidad no está aplicando los criterios de organización de los archivos de gestión, según la normatividad relacionada: ordenación, foliación, hoja de control, control de préstamo de documentos, numeración de actos administrativos e integridad física de los documentos. </t>
    </r>
  </si>
  <si>
    <r>
      <rPr>
        <b/>
        <i/>
        <sz val="10"/>
        <color indexed="8"/>
        <rFont val="Arial"/>
        <family val="2"/>
      </rPr>
      <t>Organización de Historias Laborales.-</t>
    </r>
    <r>
      <rPr>
        <i/>
        <sz val="10"/>
        <color indexed="8"/>
        <rFont val="Arial"/>
        <family val="2"/>
      </rPr>
      <t xml:space="preserve"> Falta organización y control de la Serie Documental Historias Laborales, tanto activas como inactivas, considerando la importancia y el acceso reservado que deben tener estos expedientes</t>
    </r>
  </si>
  <si>
    <r>
      <rPr>
        <b/>
        <i/>
        <sz val="10"/>
        <color indexed="8"/>
        <rFont val="Arial"/>
        <family val="2"/>
      </rPr>
      <t>Sistema Integrado de Conservación – SIC.-</t>
    </r>
    <r>
      <rPr>
        <i/>
        <sz val="10"/>
        <color indexed="8"/>
        <rFont val="Arial"/>
        <family val="2"/>
      </rPr>
      <t xml:space="preserve">
La entidad no cuenta con un SIC para la preservación de los documentos de archivo desde de su producción hasta su disposición final.</t>
    </r>
  </si>
  <si>
    <t>Junio 1 de 2016</t>
  </si>
  <si>
    <t>diciembre 31 de 2019</t>
  </si>
  <si>
    <t xml:space="preserve">Jefe de Archivo (Eduin Padilla),  Oficina Juridica (Eduardo Rodríguez O.), Despacho Gobernadora (Rosa Cotes de Z.) </t>
  </si>
  <si>
    <t>Secretario General (Alvaro Mendez), Jefe Sistemas (Erick Ariza)</t>
  </si>
  <si>
    <t>Secretaria General (Alvaro Mendez), Jefe de Archivo (Eduin Padilla), Consejo Departamental de Archivo.</t>
  </si>
  <si>
    <t>Secretaria General (Alvaro Mendez), Jefe de Archivo (Eduin Padilla), Jefe de Talento Humano (Lina Noriega)</t>
  </si>
  <si>
    <t>Jefe de Archivo (Eduin Padilla) y Comite Interno de Archivo</t>
  </si>
  <si>
    <t>Secretaria General (Alvaro Mendez), Jefe de Sistemas (Erick Ariza), Jefe de Archivo (Eduin Padilla)</t>
  </si>
  <si>
    <t>Acta de entrega y recibido de equipos de computo, informe de instalacion e implementacion del software.</t>
  </si>
  <si>
    <t>Capacitación técnica a los funcionarios del area de correspondencia y a los funcionarios de las dependencias</t>
  </si>
  <si>
    <t>Secretaria Genereal (Alvaro Mendez), Jefe de Sistemas (Erick Ariza), Jefe de Archivo (Eduin Padilla)</t>
  </si>
  <si>
    <t xml:space="preserve">Jede de Archivo (Eduin Padilla),  Comite Interno de Archivo, Despacho Gobernadora (Rosa Cotes de Z.) </t>
  </si>
  <si>
    <t>Jefe de Archivo (Eduin Padilla) y Comité Interno de Archivo</t>
  </si>
  <si>
    <t>Secretaria General (Alvaro Mendez), Jefe de Archivo (Eduin Padilla) y Comite Interno de Archivo</t>
  </si>
  <si>
    <t>No. DE ACCIÓN</t>
  </si>
  <si>
    <t>ACCIÓN No. 1</t>
  </si>
  <si>
    <t>ACCIÓN No. 2</t>
  </si>
  <si>
    <t>ACCIÓN No. 3</t>
  </si>
  <si>
    <t>ACCIÓN No. 4</t>
  </si>
  <si>
    <t>ACCIÓN  No. 5</t>
  </si>
  <si>
    <t>ACCIÓN No. 6</t>
  </si>
  <si>
    <t>ACCIÓN No. 7</t>
  </si>
  <si>
    <t>Remision de la solicitud a Gobierno en Linea realizada el 3 de junio de 2016</t>
  </si>
  <si>
    <t>Capacitación e Intervencion de los archivos de gestion por dependencias con las aplicacion de las TRD</t>
  </si>
  <si>
    <t>Capacitación técnica a los funcionarios de la Oficina de Talento Humano</t>
  </si>
  <si>
    <t>Jefe de Archivo (Eduin Padilla), Jefe de Talento Humano (Lina Noriega) y Comité Interno de Archivo</t>
  </si>
  <si>
    <t xml:space="preserve">Expedición de Decreto 276 de 2016 que modifica el Decreto 548 de 2015 </t>
  </si>
  <si>
    <t>A la fecha se han realizado dos (2) Reuniones de Comité</t>
  </si>
  <si>
    <t>Actas de Reuniones</t>
  </si>
  <si>
    <t>Se hizo solicitud a Gobierno en Línea</t>
  </si>
  <si>
    <t>Solicitud en la Web</t>
  </si>
  <si>
    <t>La publicación ya fue hecha</t>
  </si>
  <si>
    <t>Publicación</t>
  </si>
  <si>
    <t>R/ las Tablas de retención documental fueron actualizadas  a 31 de diciembre de 2016, sin embargo se solicita prorroga al AGN, para ser enviadas ya que se está a la espera de un rediseño de la planta de personal, que puede darse en los próximos días .</t>
  </si>
  <si>
    <t>2. Presentación de TRD actualizadas al AGN para su revisión y aprobaciónR/ No hay registro.</t>
  </si>
  <si>
    <t xml:space="preserve">Listados de Asistencia de funcionarios capacitados1.Capacitación técnica a los funcionarios por dependencia
R/Se realizaron las capacitaciones a las dependencias (ver fotos) 
</t>
  </si>
  <si>
    <t xml:space="preserve">No hay registro </t>
  </si>
  <si>
    <t>Se inició el proceso de capacitaciones durante el último trimestre de 2016</t>
  </si>
  <si>
    <t>Muy a pesar de que las entidades se encuentran programadas para ejecutarse hasta el mes de Diciembre de 2017, el año pasado se priorizaron 242 metros lineales de documentos que corresponden a la Secretaria de Educación (Nominas), iniciando con ello el proceso de inventario. (Ver fotos).</t>
  </si>
  <si>
    <t>No hay registros</t>
  </si>
  <si>
    <t>Se Elaboró el diagnostico de los archivos de la entidad, Se elaboró el PGD, y el Plan Institucional de Archivos (PINAR).</t>
  </si>
  <si>
    <t>242 mts linealies de documentos inventariado</t>
  </si>
  <si>
    <t xml:space="preserve">, se capacitó el personal del área de ventanilla única y a los demás funcionarios  en el manejo de INFODOC. </t>
  </si>
  <si>
    <t>La entidad a la fecha no cuenta con las tablas de valoración documental</t>
  </si>
  <si>
    <t xml:space="preserve">Se realizó contrato No 929  de 2016 para realizar: montaje e implementación de la ventanilla única durante el mes de octubre de 2016, 
a partir del 23 de  noviembre de 2016, la Gobernación del Magdalena, cuenta con la ventanilla única de correspondencia, disponiendo de un software para la radicación de los documentos que se ingresan en la entidad (ver fotos), y las que se generan en cada una de las dependencias, se capacitó el personal del área de ventanilla única y a los demás funcionarios  en el manejo de INFODOC. 
</t>
  </si>
  <si>
    <t>Se adelantó esta tarea ya que se empezó a organizar el archivo de historias laborales, donde se intervinieron ochocientos expedientes  entre funcionarios activos e inactivos.</t>
  </si>
  <si>
    <t>La entidad no cuenta con un programa de conservación de archivos a la fecha, sin embargo ya se cuenta  con una bodega de archivo que tiene las especificaciones técnicas que exige la norma.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</si>
</sst>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d/mm/yyyy;@"/>
    <numFmt numFmtId="187" formatCode="&quot;$&quot;\ #,##0.00"/>
    <numFmt numFmtId="188" formatCode="&quot;$&quot;\ #,##0"/>
    <numFmt numFmtId="189" formatCode="0;[Red]0"/>
    <numFmt numFmtId="190" formatCode="#,##0;[Red]#,##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d&quot; de &quot;mmmm&quot; de &quot;yyyy"/>
    <numFmt numFmtId="196" formatCode="[$-409]dddd\,\ mmmm\ d\,\ yyyy"/>
    <numFmt numFmtId="197" formatCode="[$-409]d\-mmm\-yyyy;@"/>
    <numFmt numFmtId="198" formatCode="0.0"/>
  </numFmts>
  <fonts count="73">
    <font>
      <sz val="11"/>
      <color theme="1"/>
      <name val="Calibri"/>
      <family val="2"/>
    </font>
    <font>
      <sz val="11"/>
      <color indexed="8"/>
      <name val="Calibri"/>
      <family val="2"/>
    </font>
    <font>
      <sz val="10"/>
      <name val="Arial"/>
      <family val="2"/>
    </font>
    <font>
      <b/>
      <sz val="9"/>
      <name val="Tahoma"/>
      <family val="2"/>
    </font>
    <font>
      <sz val="9"/>
      <name val="Tahoma"/>
      <family val="2"/>
    </font>
    <font>
      <b/>
      <sz val="10"/>
      <name val="Tahoma"/>
      <family val="2"/>
    </font>
    <font>
      <b/>
      <sz val="11"/>
      <name val="Tahoma"/>
      <family val="2"/>
    </font>
    <font>
      <sz val="8"/>
      <name val="Tahoma"/>
      <family val="2"/>
    </font>
    <font>
      <b/>
      <sz val="8"/>
      <name val="Tahoma"/>
      <family val="2"/>
    </font>
    <font>
      <sz val="10"/>
      <color indexed="10"/>
      <name val="Calibri"/>
      <family val="2"/>
    </font>
    <font>
      <b/>
      <sz val="11"/>
      <name val="Arial"/>
      <family val="2"/>
    </font>
    <font>
      <sz val="11"/>
      <name val="Arial"/>
      <family val="2"/>
    </font>
    <font>
      <sz val="10"/>
      <color indexed="8"/>
      <name val="Arial"/>
      <family val="2"/>
    </font>
    <font>
      <b/>
      <sz val="9"/>
      <name val="Arial"/>
      <family val="2"/>
    </font>
    <font>
      <b/>
      <sz val="10"/>
      <name val="Arial"/>
      <family val="2"/>
    </font>
    <font>
      <b/>
      <sz val="10"/>
      <color indexed="8"/>
      <name val="Arial"/>
      <family val="2"/>
    </font>
    <font>
      <sz val="9"/>
      <color indexed="8"/>
      <name val="Arial"/>
      <family val="2"/>
    </font>
    <font>
      <i/>
      <sz val="10"/>
      <color indexed="8"/>
      <name val="Arial"/>
      <family val="2"/>
    </font>
    <font>
      <i/>
      <sz val="10"/>
      <name val="Arial"/>
      <family val="2"/>
    </font>
    <font>
      <b/>
      <i/>
      <sz val="10"/>
      <color indexed="8"/>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b/>
      <sz val="10"/>
      <color indexed="8"/>
      <name val="Calibri"/>
      <family val="2"/>
    </font>
    <font>
      <b/>
      <sz val="10"/>
      <name val="Calibri"/>
      <family val="2"/>
    </font>
    <font>
      <sz val="10"/>
      <color indexed="26"/>
      <name val="Calibri"/>
      <family val="2"/>
    </font>
    <font>
      <sz val="11"/>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2"/>
      <name val="Calibri"/>
      <family val="2"/>
    </font>
    <font>
      <sz val="10"/>
      <color theme="1"/>
      <name val="Arial"/>
      <family val="2"/>
    </font>
    <font>
      <sz val="9"/>
      <color theme="1"/>
      <name val="Arial"/>
      <family val="2"/>
    </font>
    <font>
      <sz val="9"/>
      <color theme="1"/>
      <name val="Calibri"/>
      <family val="2"/>
    </font>
    <font>
      <i/>
      <sz val="10"/>
      <color theme="1"/>
      <name val="Arial"/>
      <family val="2"/>
    </font>
    <font>
      <b/>
      <i/>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right/>
      <top style="thin"/>
      <bottom style="thin"/>
    </border>
    <border>
      <left style="thin"/>
      <right/>
      <top style="thin"/>
      <bottom style="thin"/>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67">
    <xf numFmtId="0" fontId="0" fillId="0" borderId="0" xfId="0" applyFont="1" applyAlignment="1">
      <alignment/>
    </xf>
    <xf numFmtId="0" fontId="64" fillId="0" borderId="0" xfId="0" applyFont="1" applyFill="1" applyAlignment="1">
      <alignment/>
    </xf>
    <xf numFmtId="0" fontId="64" fillId="0" borderId="0" xfId="0" applyFont="1" applyAlignment="1">
      <alignment/>
    </xf>
    <xf numFmtId="0" fontId="40" fillId="0" borderId="10" xfId="0" applyFont="1" applyFill="1" applyBorder="1" applyAlignment="1">
      <alignment vertical="center" wrapText="1"/>
    </xf>
    <xf numFmtId="9" fontId="40" fillId="0" borderId="10" xfId="0" applyNumberFormat="1" applyFont="1" applyFill="1" applyBorder="1" applyAlignment="1">
      <alignment horizontal="center" vertical="center" wrapText="1"/>
    </xf>
    <xf numFmtId="0" fontId="40" fillId="0" borderId="11" xfId="0" applyFont="1" applyFill="1" applyBorder="1" applyAlignment="1">
      <alignment vertical="center" wrapText="1"/>
    </xf>
    <xf numFmtId="9" fontId="40" fillId="0" borderId="11" xfId="0" applyNumberFormat="1" applyFont="1" applyFill="1" applyBorder="1" applyAlignment="1">
      <alignment horizontal="center" vertical="center" wrapText="1"/>
    </xf>
    <xf numFmtId="0" fontId="40" fillId="0" borderId="12" xfId="0" applyFont="1" applyFill="1" applyBorder="1" applyAlignment="1">
      <alignment vertical="center" wrapText="1"/>
    </xf>
    <xf numFmtId="9" fontId="40" fillId="0" borderId="12" xfId="0" applyNumberFormat="1" applyFont="1" applyFill="1" applyBorder="1" applyAlignment="1">
      <alignment horizontal="center" vertical="center" wrapText="1"/>
    </xf>
    <xf numFmtId="9" fontId="64" fillId="0" borderId="0" xfId="0" applyNumberFormat="1" applyFont="1" applyAlignment="1">
      <alignment/>
    </xf>
    <xf numFmtId="9" fontId="65" fillId="0" borderId="0" xfId="55" applyFont="1" applyAlignment="1">
      <alignment horizontal="center"/>
    </xf>
    <xf numFmtId="0" fontId="40" fillId="0" borderId="0" xfId="0" applyFont="1" applyAlignment="1">
      <alignment/>
    </xf>
    <xf numFmtId="0" fontId="42" fillId="0" borderId="0" xfId="0" applyFont="1" applyAlignment="1">
      <alignment/>
    </xf>
    <xf numFmtId="0" fontId="42" fillId="0" borderId="0" xfId="0" applyFont="1" applyAlignment="1">
      <alignment horizontal="center"/>
    </xf>
    <xf numFmtId="9" fontId="42" fillId="0" borderId="0" xfId="0" applyNumberFormat="1" applyFont="1" applyAlignment="1">
      <alignment horizontal="center"/>
    </xf>
    <xf numFmtId="0" fontId="66" fillId="0" borderId="0" xfId="0" applyFont="1" applyAlignment="1" applyProtection="1">
      <alignment/>
      <protection/>
    </xf>
    <xf numFmtId="0" fontId="42" fillId="0" borderId="0" xfId="0" applyFont="1" applyAlignment="1">
      <alignment/>
    </xf>
    <xf numFmtId="0" fontId="64" fillId="0" borderId="0" xfId="0" applyFont="1" applyAlignment="1">
      <alignment horizontal="left" indent="5"/>
    </xf>
    <xf numFmtId="0" fontId="65" fillId="0" borderId="0" xfId="0" applyFont="1" applyAlignment="1">
      <alignment/>
    </xf>
    <xf numFmtId="0" fontId="44" fillId="0" borderId="0" xfId="0" applyFont="1" applyAlignment="1">
      <alignment horizontal="left"/>
    </xf>
    <xf numFmtId="0" fontId="44" fillId="0" borderId="0" xfId="0" applyFont="1" applyAlignment="1">
      <alignment/>
    </xf>
    <xf numFmtId="0" fontId="44" fillId="0" borderId="0" xfId="0" applyFont="1" applyBorder="1" applyAlignment="1">
      <alignment/>
    </xf>
    <xf numFmtId="0" fontId="44" fillId="0" borderId="0" xfId="0" applyFont="1" applyBorder="1" applyAlignment="1">
      <alignment horizontal="left"/>
    </xf>
    <xf numFmtId="0" fontId="0" fillId="0" borderId="0" xfId="0" applyFont="1" applyAlignment="1">
      <alignment/>
    </xf>
    <xf numFmtId="0" fontId="10" fillId="0" borderId="11" xfId="0" applyFont="1" applyBorder="1" applyAlignment="1">
      <alignment horizontal="left"/>
    </xf>
    <xf numFmtId="0" fontId="12" fillId="0" borderId="0" xfId="0" applyFont="1" applyAlignment="1">
      <alignment horizontal="justify" vertical="top" wrapText="1"/>
    </xf>
    <xf numFmtId="0" fontId="2" fillId="0" borderId="0" xfId="0" applyFont="1" applyAlignment="1">
      <alignment horizontal="justify" vertical="center" wrapText="1"/>
    </xf>
    <xf numFmtId="9" fontId="2" fillId="0" borderId="0" xfId="0" applyNumberFormat="1" applyFont="1" applyAlignment="1">
      <alignment horizontal="justify" vertical="center" wrapText="1"/>
    </xf>
    <xf numFmtId="0" fontId="67" fillId="0" borderId="0" xfId="0" applyFont="1" applyAlignment="1">
      <alignment horizontal="justify" vertical="center" wrapText="1"/>
    </xf>
    <xf numFmtId="0" fontId="12" fillId="0" borderId="0" xfId="0" applyFont="1" applyAlignment="1">
      <alignment horizontal="justify" vertical="center" wrapText="1"/>
    </xf>
    <xf numFmtId="0" fontId="14" fillId="0" borderId="0" xfId="0" applyFont="1" applyAlignment="1">
      <alignment horizontal="right" vertical="center" wrapText="1"/>
    </xf>
    <xf numFmtId="0" fontId="67" fillId="0" borderId="0" xfId="0" applyFont="1" applyAlignment="1">
      <alignment horizontal="right" vertical="center" wrapText="1"/>
    </xf>
    <xf numFmtId="0" fontId="14" fillId="0" borderId="0" xfId="0" applyFont="1" applyAlignment="1">
      <alignment horizontal="justify" vertical="center" wrapText="1"/>
    </xf>
    <xf numFmtId="9" fontId="14" fillId="0" borderId="0" xfId="0" applyNumberFormat="1" applyFont="1" applyAlignment="1">
      <alignment horizontal="justify" vertical="center" wrapText="1"/>
    </xf>
    <xf numFmtId="9" fontId="14" fillId="0" borderId="0" xfId="0" applyNumberFormat="1" applyFont="1" applyAlignment="1">
      <alignment horizontal="center" vertical="center" wrapText="1"/>
    </xf>
    <xf numFmtId="0" fontId="14" fillId="0" borderId="0" xfId="0" applyFont="1" applyAlignment="1">
      <alignment horizontal="center" vertical="top" wrapText="1"/>
    </xf>
    <xf numFmtId="9" fontId="14" fillId="0" borderId="0" xfId="0" applyNumberFormat="1" applyFont="1" applyAlignment="1">
      <alignment horizontal="justify" vertical="top" wrapText="1"/>
    </xf>
    <xf numFmtId="0" fontId="14" fillId="0" borderId="0" xfId="0" applyFont="1" applyAlignment="1">
      <alignment horizontal="justify" vertical="top" wrapText="1"/>
    </xf>
    <xf numFmtId="0" fontId="67" fillId="0" borderId="0" xfId="0" applyFont="1" applyAlignment="1">
      <alignment horizontal="justify" vertical="top" wrapText="1"/>
    </xf>
    <xf numFmtId="0" fontId="15" fillId="0" borderId="0" xfId="0" applyFont="1" applyAlignment="1">
      <alignment horizontal="justify" vertical="center" wrapText="1"/>
    </xf>
    <xf numFmtId="0" fontId="16" fillId="0" borderId="0" xfId="0" applyFont="1" applyAlignment="1">
      <alignment horizontal="justify" vertical="top" wrapText="1"/>
    </xf>
    <xf numFmtId="0" fontId="68" fillId="0" borderId="0" xfId="0" applyFont="1" applyAlignment="1">
      <alignment horizontal="right" vertical="center" wrapText="1"/>
    </xf>
    <xf numFmtId="0" fontId="13" fillId="0" borderId="0" xfId="0" applyFont="1" applyAlignment="1">
      <alignment horizontal="center" vertical="top" wrapText="1"/>
    </xf>
    <xf numFmtId="0" fontId="69" fillId="0" borderId="0" xfId="0" applyFont="1" applyAlignment="1">
      <alignment/>
    </xf>
    <xf numFmtId="0" fontId="11" fillId="0" borderId="13"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4" xfId="0" applyNumberFormat="1" applyFont="1" applyBorder="1" applyAlignment="1">
      <alignment vertical="center"/>
    </xf>
    <xf numFmtId="0" fontId="0" fillId="33" borderId="0" xfId="0" applyFont="1" applyFill="1" applyAlignment="1">
      <alignment/>
    </xf>
    <xf numFmtId="0" fontId="67"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0" fillId="0" borderId="13" xfId="0" applyFont="1" applyBorder="1" applyAlignment="1">
      <alignment horizontal="center" vertical="center"/>
    </xf>
    <xf numFmtId="0" fontId="12" fillId="0" borderId="0" xfId="0" applyFont="1" applyAlignment="1">
      <alignment horizontal="center" vertical="center" wrapText="1"/>
    </xf>
    <xf numFmtId="0" fontId="67" fillId="0" borderId="0" xfId="0" applyFont="1" applyAlignment="1">
      <alignment horizontal="center" vertical="center" wrapText="1"/>
    </xf>
    <xf numFmtId="0" fontId="0" fillId="0" borderId="0" xfId="0" applyFont="1" applyAlignment="1">
      <alignment horizontal="center" vertical="center"/>
    </xf>
    <xf numFmtId="0" fontId="70" fillId="33" borderId="11" xfId="0" applyFont="1" applyFill="1" applyBorder="1" applyAlignment="1">
      <alignment horizontal="left" vertical="center" wrapText="1" indent="1"/>
    </xf>
    <xf numFmtId="0" fontId="70" fillId="0" borderId="11" xfId="0" applyFont="1" applyBorder="1" applyAlignment="1">
      <alignment horizontal="left" vertical="center" wrapText="1" indent="1"/>
    </xf>
    <xf numFmtId="0" fontId="18" fillId="33" borderId="11" xfId="0" applyFont="1" applyFill="1" applyBorder="1" applyAlignment="1">
      <alignment horizontal="left" vertical="center" wrapText="1" indent="1"/>
    </xf>
    <xf numFmtId="0" fontId="17" fillId="33" borderId="11" xfId="0" applyFont="1" applyFill="1" applyBorder="1" applyAlignment="1">
      <alignment horizontal="left" vertical="center" wrapText="1" indent="1"/>
    </xf>
    <xf numFmtId="0" fontId="71" fillId="33" borderId="11" xfId="0" applyFont="1" applyFill="1" applyBorder="1" applyAlignment="1">
      <alignment horizontal="left" vertical="center" wrapText="1" indent="1"/>
    </xf>
    <xf numFmtId="0" fontId="18" fillId="33" borderId="11" xfId="0" applyFont="1" applyFill="1" applyBorder="1" applyAlignment="1">
      <alignment horizontal="left" vertical="center" wrapText="1" indent="1"/>
    </xf>
    <xf numFmtId="0" fontId="18" fillId="34" borderId="11" xfId="0" applyFont="1" applyFill="1" applyBorder="1" applyAlignment="1">
      <alignment horizontal="center" vertical="center" wrapText="1"/>
    </xf>
    <xf numFmtId="186" fontId="70" fillId="0" borderId="11" xfId="0" applyNumberFormat="1" applyFont="1" applyFill="1" applyBorder="1" applyAlignment="1">
      <alignment horizontal="center" vertical="center" wrapText="1"/>
    </xf>
    <xf numFmtId="186" fontId="70"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horizontal="center" vertical="center" wrapText="1"/>
    </xf>
    <xf numFmtId="9" fontId="18" fillId="0" borderId="11" xfId="0" applyNumberFormat="1" applyFont="1" applyFill="1" applyBorder="1" applyAlignment="1">
      <alignment horizontal="justify" vertical="top" wrapText="1"/>
    </xf>
    <xf numFmtId="9" fontId="18" fillId="33" borderId="11"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indent="1"/>
    </xf>
    <xf numFmtId="0" fontId="18" fillId="0" borderId="11" xfId="0" applyFont="1" applyFill="1" applyBorder="1" applyAlignment="1">
      <alignment horizontal="justify" vertical="top" wrapText="1"/>
    </xf>
    <xf numFmtId="197" fontId="18" fillId="33" borderId="11" xfId="0" applyNumberFormat="1" applyFont="1" applyFill="1" applyBorder="1" applyAlignment="1">
      <alignment horizontal="center" vertical="center" wrapText="1"/>
    </xf>
    <xf numFmtId="1" fontId="18" fillId="33" borderId="15" xfId="0" applyNumberFormat="1" applyFont="1" applyFill="1" applyBorder="1" applyAlignment="1">
      <alignment horizontal="center" vertical="center" wrapText="1"/>
    </xf>
    <xf numFmtId="0" fontId="70" fillId="33" borderId="11" xfId="0" applyFont="1" applyFill="1" applyBorder="1" applyAlignment="1">
      <alignment horizontal="center" vertical="top" wrapText="1"/>
    </xf>
    <xf numFmtId="0" fontId="18" fillId="34" borderId="11" xfId="0" applyFont="1" applyFill="1" applyBorder="1" applyAlignment="1">
      <alignment horizontal="center" vertical="center"/>
    </xf>
    <xf numFmtId="0" fontId="18" fillId="33" borderId="11" xfId="0" applyFont="1" applyFill="1" applyBorder="1" applyAlignment="1" applyProtection="1">
      <alignment horizontal="center" vertical="top" wrapText="1"/>
      <protection locked="0"/>
    </xf>
    <xf numFmtId="0" fontId="70" fillId="0" borderId="11" xfId="0" applyFont="1" applyFill="1" applyBorder="1" applyAlignment="1">
      <alignment horizontal="left" vertical="center" wrapText="1" indent="1"/>
    </xf>
    <xf numFmtId="0" fontId="70" fillId="0" borderId="11" xfId="0" applyFont="1" applyFill="1" applyBorder="1" applyAlignment="1">
      <alignment horizontal="center" vertical="top" wrapText="1"/>
    </xf>
    <xf numFmtId="0" fontId="70" fillId="34" borderId="11" xfId="0" applyFont="1" applyFill="1" applyBorder="1" applyAlignment="1">
      <alignment horizontal="center" vertical="center"/>
    </xf>
    <xf numFmtId="0" fontId="70" fillId="0" borderId="11" xfId="0" applyFont="1" applyFill="1" applyBorder="1" applyAlignment="1">
      <alignment horizontal="justify" vertical="top" wrapText="1"/>
    </xf>
    <xf numFmtId="197" fontId="18" fillId="0" borderId="11" xfId="0" applyNumberFormat="1" applyFont="1" applyFill="1" applyBorder="1" applyAlignment="1">
      <alignment horizontal="center" vertical="center" wrapText="1"/>
    </xf>
    <xf numFmtId="1" fontId="18" fillId="0" borderId="11" xfId="0" applyNumberFormat="1" applyFont="1" applyFill="1" applyBorder="1" applyAlignment="1">
      <alignment horizontal="center" vertical="center" wrapText="1"/>
    </xf>
    <xf numFmtId="9" fontId="18" fillId="0" borderId="11"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0" fontId="70" fillId="34" borderId="11" xfId="0" applyFont="1" applyFill="1" applyBorder="1" applyAlignment="1">
      <alignment horizontal="center" vertical="center" wrapText="1"/>
    </xf>
    <xf numFmtId="9" fontId="18" fillId="0" borderId="11" xfId="0" applyNumberFormat="1" applyFont="1" applyFill="1" applyBorder="1" applyAlignment="1">
      <alignment horizontal="left" vertical="top" wrapText="1"/>
    </xf>
    <xf numFmtId="9" fontId="18" fillId="0" borderId="11" xfId="0" applyNumberFormat="1" applyFont="1" applyFill="1" applyBorder="1" applyAlignment="1">
      <alignment horizontal="justify" vertical="center" wrapText="1"/>
    </xf>
    <xf numFmtId="0" fontId="70" fillId="34" borderId="11" xfId="0" applyFont="1" applyFill="1" applyBorder="1" applyAlignment="1">
      <alignment horizontal="center" vertical="center" wrapText="1"/>
    </xf>
    <xf numFmtId="0" fontId="20" fillId="34" borderId="11" xfId="0" applyFont="1" applyFill="1" applyBorder="1" applyAlignment="1">
      <alignment horizontal="center" vertical="center" textRotation="90" wrapText="1"/>
    </xf>
    <xf numFmtId="9" fontId="18" fillId="33" borderId="11" xfId="0" applyNumberFormat="1" applyFont="1" applyFill="1" applyBorder="1" applyAlignment="1">
      <alignment horizontal="center" vertical="center" wrapText="1"/>
    </xf>
    <xf numFmtId="0" fontId="18" fillId="33" borderId="11" xfId="0" applyFont="1" applyFill="1" applyBorder="1" applyAlignment="1">
      <alignment horizontal="left" vertical="center" wrapText="1" indent="1"/>
    </xf>
    <xf numFmtId="9" fontId="18" fillId="33" borderId="11" xfId="0" applyNumberFormat="1" applyFont="1" applyFill="1" applyBorder="1" applyAlignment="1">
      <alignment horizontal="center" vertical="center" wrapText="1"/>
    </xf>
    <xf numFmtId="0" fontId="10" fillId="0" borderId="16" xfId="0" applyFont="1" applyBorder="1" applyAlignment="1">
      <alignment horizontal="center" vertical="center"/>
    </xf>
    <xf numFmtId="15" fontId="18" fillId="0" borderId="11" xfId="0" applyNumberFormat="1"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70" fillId="33" borderId="11" xfId="0" applyFont="1" applyFill="1" applyBorder="1" applyAlignment="1">
      <alignment horizontal="center" vertical="center" wrapText="1"/>
    </xf>
    <xf numFmtId="15" fontId="70" fillId="0" borderId="11" xfId="0" applyNumberFormat="1" applyFont="1" applyFill="1" applyBorder="1" applyAlignment="1">
      <alignment horizontal="center" vertical="center" wrapText="1"/>
    </xf>
    <xf numFmtId="0" fontId="11" fillId="0" borderId="13" xfId="0" applyFont="1" applyBorder="1" applyAlignment="1">
      <alignment horizontal="center" vertical="center"/>
    </xf>
    <xf numFmtId="0" fontId="12" fillId="0" borderId="0" xfId="0" applyFont="1" applyAlignment="1">
      <alignment horizontal="center" vertical="top" wrapText="1"/>
    </xf>
    <xf numFmtId="0" fontId="18" fillId="0" borderId="11" xfId="0" applyFont="1" applyFill="1" applyBorder="1" applyAlignment="1">
      <alignment horizontal="center" vertical="top" wrapText="1"/>
    </xf>
    <xf numFmtId="0" fontId="0" fillId="0" borderId="0" xfId="0" applyFont="1" applyAlignment="1">
      <alignment horizontal="center"/>
    </xf>
    <xf numFmtId="0" fontId="11" fillId="0" borderId="16" xfId="0" applyFont="1" applyBorder="1" applyAlignment="1">
      <alignment horizontal="center" vertical="center"/>
    </xf>
    <xf numFmtId="0" fontId="70" fillId="0" borderId="11" xfId="0" applyFont="1" applyFill="1" applyBorder="1" applyAlignment="1">
      <alignment horizontal="center" vertical="center" wrapText="1"/>
    </xf>
    <xf numFmtId="0" fontId="70" fillId="0" borderId="0" xfId="0" applyFont="1" applyAlignment="1">
      <alignment horizontal="left" vertical="center" wrapText="1" indent="1"/>
    </xf>
    <xf numFmtId="0" fontId="70" fillId="0" borderId="0" xfId="0" applyFont="1" applyAlignment="1">
      <alignment horizontal="justify" vertical="center" wrapText="1"/>
    </xf>
    <xf numFmtId="0" fontId="14" fillId="0" borderId="0" xfId="0" applyFont="1" applyAlignment="1">
      <alignment horizontal="right" vertical="center" wrapText="1"/>
    </xf>
    <xf numFmtId="0" fontId="14" fillId="0" borderId="0" xfId="0" applyFont="1" applyAlignment="1">
      <alignment horizontal="left" vertical="center" wrapText="1"/>
    </xf>
    <xf numFmtId="0" fontId="14" fillId="0" borderId="0" xfId="0" applyFont="1" applyBorder="1" applyAlignment="1">
      <alignment horizontal="right" vertical="center" wrapText="1"/>
    </xf>
    <xf numFmtId="0" fontId="67" fillId="33" borderId="11" xfId="0" applyFont="1" applyFill="1" applyBorder="1" applyAlignment="1">
      <alignment horizontal="center" vertical="center" wrapText="1"/>
    </xf>
    <xf numFmtId="0" fontId="17" fillId="33" borderId="11" xfId="0" applyFont="1" applyFill="1" applyBorder="1" applyAlignment="1">
      <alignment horizontal="left" vertical="center" wrapText="1" indent="1"/>
    </xf>
    <xf numFmtId="0" fontId="70" fillId="33" borderId="11" xfId="0" applyFont="1" applyFill="1" applyBorder="1" applyAlignment="1">
      <alignment horizontal="left" vertical="center" wrapText="1" indent="1"/>
    </xf>
    <xf numFmtId="0" fontId="20" fillId="34" borderId="11" xfId="0" applyFont="1" applyFill="1" applyBorder="1" applyAlignment="1">
      <alignment horizontal="center" vertical="center" textRotation="90" wrapText="1"/>
    </xf>
    <xf numFmtId="0" fontId="70" fillId="0" borderId="11" xfId="0" applyFont="1" applyBorder="1" applyAlignment="1">
      <alignment horizontal="left" vertical="center" wrapText="1" indent="1"/>
    </xf>
    <xf numFmtId="9" fontId="18" fillId="0" borderId="11" xfId="0" applyNumberFormat="1" applyFont="1" applyFill="1" applyBorder="1" applyAlignment="1">
      <alignment horizontal="center" vertical="center" wrapText="1"/>
    </xf>
    <xf numFmtId="0" fontId="18" fillId="33" borderId="11" xfId="0" applyFont="1" applyFill="1" applyBorder="1" applyAlignment="1">
      <alignment horizontal="left" vertical="center" wrapText="1" indent="1"/>
    </xf>
    <xf numFmtId="0" fontId="70" fillId="34" borderId="11" xfId="0" applyFont="1" applyFill="1" applyBorder="1" applyAlignment="1">
      <alignment horizontal="center" vertical="center" wrapText="1"/>
    </xf>
    <xf numFmtId="9" fontId="18" fillId="33" borderId="11" xfId="0" applyNumberFormat="1" applyFont="1" applyFill="1" applyBorder="1" applyAlignment="1">
      <alignment horizontal="center" vertical="center" wrapText="1"/>
    </xf>
    <xf numFmtId="9" fontId="18" fillId="0" borderId="15"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9" fontId="18" fillId="0" borderId="18"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1" fillId="33" borderId="11" xfId="0" applyFont="1" applyFill="1" applyBorder="1" applyAlignment="1">
      <alignment horizontal="left" vertical="center" wrapText="1" indent="1"/>
    </xf>
    <xf numFmtId="0" fontId="13" fillId="35" borderId="11" xfId="0" applyFont="1" applyFill="1" applyBorder="1" applyAlignment="1" applyProtection="1">
      <alignment horizontal="center" vertical="center" wrapText="1"/>
      <protection locked="0"/>
    </xf>
    <xf numFmtId="0" fontId="13" fillId="34" borderId="11" xfId="0" applyFont="1" applyFill="1" applyBorder="1" applyAlignment="1">
      <alignment horizontal="center" vertical="center" wrapText="1"/>
    </xf>
    <xf numFmtId="0" fontId="10" fillId="0" borderId="14" xfId="0" applyFont="1" applyBorder="1" applyAlignment="1">
      <alignment horizontal="left"/>
    </xf>
    <xf numFmtId="0" fontId="10" fillId="0" borderId="16" xfId="0" applyFont="1" applyBorder="1" applyAlignment="1">
      <alignment horizontal="left"/>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15" fontId="10" fillId="0" borderId="14"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3" fillId="35" borderId="11" xfId="0" applyFont="1" applyFill="1" applyBorder="1" applyAlignment="1" applyProtection="1">
      <alignment horizontal="center" vertical="center" textRotation="90" wrapText="1"/>
      <protection locked="0"/>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40" fillId="0" borderId="22"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24" xfId="0" applyFont="1" applyFill="1" applyBorder="1" applyAlignment="1">
      <alignment horizontal="center" vertical="center"/>
    </xf>
    <xf numFmtId="0" fontId="42" fillId="36" borderId="22" xfId="0" applyFont="1" applyFill="1" applyBorder="1" applyAlignment="1" applyProtection="1">
      <alignment horizontal="center" vertical="center" wrapText="1"/>
      <protection locked="0"/>
    </xf>
    <xf numFmtId="0" fontId="42" fillId="36" borderId="23" xfId="0" applyFont="1" applyFill="1" applyBorder="1" applyAlignment="1" applyProtection="1">
      <alignment horizontal="center" vertical="center" wrapText="1"/>
      <protection locked="0"/>
    </xf>
    <xf numFmtId="0" fontId="42" fillId="36" borderId="24" xfId="0" applyFont="1" applyFill="1" applyBorder="1" applyAlignment="1" applyProtection="1">
      <alignment horizontal="center" vertical="center" wrapText="1"/>
      <protection locked="0"/>
    </xf>
    <xf numFmtId="0" fontId="42" fillId="36" borderId="10" xfId="0" applyFont="1" applyFill="1" applyBorder="1" applyAlignment="1" applyProtection="1">
      <alignment horizontal="center" vertical="center" wrapText="1"/>
      <protection locked="0"/>
    </xf>
    <xf numFmtId="0" fontId="42" fillId="36" borderId="11" xfId="0" applyFont="1" applyFill="1" applyBorder="1" applyAlignment="1" applyProtection="1">
      <alignment horizontal="center" vertical="center" wrapText="1"/>
      <protection locked="0"/>
    </xf>
    <xf numFmtId="0" fontId="42" fillId="36" borderId="12" xfId="0" applyFont="1" applyFill="1" applyBorder="1" applyAlignment="1" applyProtection="1">
      <alignment horizontal="center" vertical="center" wrapText="1"/>
      <protection locked="0"/>
    </xf>
    <xf numFmtId="9" fontId="40" fillId="0" borderId="10" xfId="0" applyNumberFormat="1" applyFont="1" applyFill="1" applyBorder="1" applyAlignment="1">
      <alignment horizontal="center" vertical="center" wrapText="1"/>
    </xf>
    <xf numFmtId="9" fontId="40" fillId="0" borderId="11" xfId="0" applyNumberFormat="1" applyFont="1" applyFill="1" applyBorder="1" applyAlignment="1">
      <alignment horizontal="center" vertical="center" wrapText="1"/>
    </xf>
    <xf numFmtId="9" fontId="40" fillId="0" borderId="12" xfId="0" applyNumberFormat="1" applyFont="1" applyFill="1" applyBorder="1" applyAlignment="1">
      <alignment horizontal="center" vertical="center" wrapText="1"/>
    </xf>
    <xf numFmtId="0" fontId="64" fillId="0" borderId="11" xfId="0" applyFont="1" applyBorder="1" applyAlignment="1">
      <alignment/>
    </xf>
    <xf numFmtId="0" fontId="64" fillId="0" borderId="25" xfId="0" applyFont="1" applyBorder="1" applyAlignment="1">
      <alignment/>
    </xf>
    <xf numFmtId="0" fontId="40" fillId="0" borderId="23" xfId="0" applyFont="1" applyFill="1" applyBorder="1" applyAlignment="1">
      <alignment horizontal="center" vertical="center"/>
    </xf>
    <xf numFmtId="0" fontId="40" fillId="0" borderId="24" xfId="0" applyFont="1" applyFill="1" applyBorder="1" applyAlignment="1">
      <alignment horizontal="center" vertical="center"/>
    </xf>
    <xf numFmtId="0" fontId="64" fillId="0" borderId="10" xfId="0" applyFont="1" applyBorder="1" applyAlignment="1">
      <alignment/>
    </xf>
    <xf numFmtId="0" fontId="64" fillId="0" borderId="26" xfId="0" applyFont="1" applyBorder="1" applyAlignment="1">
      <alignment/>
    </xf>
    <xf numFmtId="0" fontId="64" fillId="0" borderId="12" xfId="0" applyFont="1" applyBorder="1" applyAlignment="1">
      <alignment/>
    </xf>
    <xf numFmtId="0" fontId="64" fillId="0" borderId="27" xfId="0" applyFont="1" applyBorder="1" applyAlignment="1">
      <alignment/>
    </xf>
    <xf numFmtId="0" fontId="0" fillId="0" borderId="10" xfId="0" applyFont="1" applyBorder="1" applyAlignment="1">
      <alignment/>
    </xf>
    <xf numFmtId="0" fontId="0" fillId="0" borderId="26" xfId="0" applyFont="1" applyBorder="1" applyAlignment="1">
      <alignment/>
    </xf>
    <xf numFmtId="0" fontId="42" fillId="36" borderId="26" xfId="0" applyFont="1" applyFill="1" applyBorder="1" applyAlignment="1" applyProtection="1">
      <alignment horizontal="center" vertical="center" wrapText="1"/>
      <protection locked="0"/>
    </xf>
    <xf numFmtId="0" fontId="42" fillId="36" borderId="25" xfId="0" applyFont="1" applyFill="1" applyBorder="1" applyAlignment="1" applyProtection="1">
      <alignment horizontal="center" vertical="center" wrapText="1"/>
      <protection locked="0"/>
    </xf>
    <xf numFmtId="0" fontId="42" fillId="36" borderId="27" xfId="0" applyFont="1" applyFill="1" applyBorder="1" applyAlignment="1" applyProtection="1">
      <alignment horizontal="center" vertical="center" wrapText="1"/>
      <protection locked="0"/>
    </xf>
    <xf numFmtId="0" fontId="64" fillId="0" borderId="28" xfId="0" applyFont="1" applyBorder="1" applyAlignment="1">
      <alignment/>
    </xf>
    <xf numFmtId="0" fontId="64" fillId="0" borderId="29" xfId="0" applyFont="1" applyBorder="1" applyAlignment="1">
      <alignment/>
    </xf>
    <xf numFmtId="0" fontId="64" fillId="0" borderId="30" xfId="0" applyFont="1" applyBorder="1" applyAlignment="1">
      <alignment/>
    </xf>
    <xf numFmtId="0" fontId="18" fillId="0" borderId="11" xfId="0" applyFont="1" applyFill="1" applyBorder="1" applyAlignment="1">
      <alignment horizontal="center" vertical="center" wrapText="1"/>
    </xf>
    <xf numFmtId="0" fontId="70" fillId="0" borderId="11"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Q50"/>
  <sheetViews>
    <sheetView showGridLines="0" tabSelected="1" zoomScale="80" zoomScaleNormal="80" zoomScalePageLayoutView="60" workbookViewId="0" topLeftCell="A1">
      <pane xSplit="6" ySplit="7" topLeftCell="G19" activePane="bottomRight" state="frozen"/>
      <selection pane="topLeft" activeCell="A6" sqref="A6"/>
      <selection pane="topRight" activeCell="G6" sqref="G6"/>
      <selection pane="bottomLeft" activeCell="A8" sqref="A8"/>
      <selection pane="bottomRight" activeCell="L21" sqref="L21:L23"/>
    </sheetView>
  </sheetViews>
  <sheetFormatPr defaultColWidth="11.421875" defaultRowHeight="15"/>
  <cols>
    <col min="1" max="1" width="5.57421875" style="23" customWidth="1"/>
    <col min="2" max="2" width="40.7109375" style="23" customWidth="1"/>
    <col min="3" max="3" width="6.28125" style="43" customWidth="1"/>
    <col min="4" max="4" width="28.00390625" style="23" customWidth="1"/>
    <col min="5" max="5" width="10.00390625" style="23" customWidth="1"/>
    <col min="6" max="6" width="24.7109375" style="23" customWidth="1"/>
    <col min="7" max="8" width="13.140625" style="23" customWidth="1"/>
    <col min="9" max="9" width="12.140625" style="56" customWidth="1"/>
    <col min="10" max="10" width="15.8515625" style="23" customWidth="1"/>
    <col min="11" max="11" width="21.7109375" style="23" customWidth="1"/>
    <col min="12" max="12" width="18.7109375" style="23" customWidth="1"/>
    <col min="13" max="13" width="18.140625" style="23" customWidth="1"/>
    <col min="14" max="14" width="21.57421875" style="23" customWidth="1"/>
    <col min="15" max="15" width="14.421875" style="100" customWidth="1"/>
    <col min="16" max="16" width="12.8515625" style="23" customWidth="1"/>
    <col min="17" max="17" width="13.421875" style="100" customWidth="1"/>
    <col min="18" max="16384" width="11.421875" style="23" customWidth="1"/>
  </cols>
  <sheetData>
    <row r="1" spans="1:17" s="19" customFormat="1" ht="16.5" customHeight="1">
      <c r="A1" s="124" t="s">
        <v>23</v>
      </c>
      <c r="B1" s="125"/>
      <c r="C1" s="133" t="s">
        <v>58</v>
      </c>
      <c r="D1" s="134"/>
      <c r="E1" s="134"/>
      <c r="F1" s="134"/>
      <c r="G1" s="134"/>
      <c r="H1" s="134"/>
      <c r="I1" s="135"/>
      <c r="J1" s="24" t="s">
        <v>0</v>
      </c>
      <c r="K1" s="47" t="s">
        <v>59</v>
      </c>
      <c r="L1" s="44"/>
      <c r="M1" s="44"/>
      <c r="N1" s="44"/>
      <c r="O1" s="97"/>
      <c r="P1" s="44"/>
      <c r="Q1" s="101"/>
    </row>
    <row r="2" spans="1:17" s="20" customFormat="1" ht="16.5" customHeight="1">
      <c r="A2" s="124" t="s">
        <v>24</v>
      </c>
      <c r="B2" s="125"/>
      <c r="C2" s="133" t="s">
        <v>60</v>
      </c>
      <c r="D2" s="134"/>
      <c r="E2" s="134"/>
      <c r="F2" s="134"/>
      <c r="G2" s="134"/>
      <c r="H2" s="134"/>
      <c r="I2" s="135"/>
      <c r="J2" s="133" t="s">
        <v>25</v>
      </c>
      <c r="K2" s="135"/>
      <c r="L2" s="136" t="s">
        <v>131</v>
      </c>
      <c r="M2" s="130"/>
      <c r="N2" s="130"/>
      <c r="O2" s="130"/>
      <c r="P2" s="130"/>
      <c r="Q2" s="131"/>
    </row>
    <row r="3" spans="1:17" s="21" customFormat="1" ht="16.5" customHeight="1">
      <c r="A3" s="124" t="s">
        <v>26</v>
      </c>
      <c r="B3" s="125"/>
      <c r="C3" s="126" t="s">
        <v>61</v>
      </c>
      <c r="D3" s="127"/>
      <c r="E3" s="127"/>
      <c r="F3" s="127"/>
      <c r="G3" s="127"/>
      <c r="H3" s="127"/>
      <c r="I3" s="128"/>
      <c r="J3" s="126" t="s">
        <v>27</v>
      </c>
      <c r="K3" s="128"/>
      <c r="L3" s="129" t="s">
        <v>132</v>
      </c>
      <c r="M3" s="130"/>
      <c r="N3" s="130"/>
      <c r="O3" s="130"/>
      <c r="P3" s="130"/>
      <c r="Q3" s="131"/>
    </row>
    <row r="4" spans="1:17" s="21" customFormat="1" ht="16.5" customHeight="1">
      <c r="A4" s="124" t="s">
        <v>28</v>
      </c>
      <c r="B4" s="125"/>
      <c r="C4" s="45" t="s">
        <v>62</v>
      </c>
      <c r="D4" s="46"/>
      <c r="E4" s="46"/>
      <c r="F4" s="46"/>
      <c r="G4" s="46"/>
      <c r="H4" s="46"/>
      <c r="I4" s="53"/>
      <c r="J4" s="46"/>
      <c r="K4" s="46"/>
      <c r="L4" s="46"/>
      <c r="M4" s="46"/>
      <c r="N4" s="46"/>
      <c r="O4" s="53"/>
      <c r="P4" s="46"/>
      <c r="Q4" s="92"/>
    </row>
    <row r="5" spans="1:17" s="22" customFormat="1" ht="15">
      <c r="A5" s="25"/>
      <c r="B5" s="25"/>
      <c r="C5" s="40"/>
      <c r="D5" s="25"/>
      <c r="E5" s="25"/>
      <c r="F5" s="25"/>
      <c r="G5" s="25"/>
      <c r="H5" s="25"/>
      <c r="I5" s="54"/>
      <c r="J5" s="25"/>
      <c r="K5" s="25"/>
      <c r="L5" s="25"/>
      <c r="M5" s="25"/>
      <c r="N5" s="25"/>
      <c r="O5" s="98"/>
      <c r="P5" s="25"/>
      <c r="Q5" s="98"/>
    </row>
    <row r="6" spans="1:17" s="22" customFormat="1" ht="24.75" customHeight="1">
      <c r="A6" s="122" t="s">
        <v>1</v>
      </c>
      <c r="B6" s="122" t="s">
        <v>57</v>
      </c>
      <c r="C6" s="132" t="s">
        <v>145</v>
      </c>
      <c r="D6" s="122" t="s">
        <v>29</v>
      </c>
      <c r="E6" s="122" t="s">
        <v>4</v>
      </c>
      <c r="F6" s="122" t="s">
        <v>30</v>
      </c>
      <c r="G6" s="122" t="s">
        <v>7</v>
      </c>
      <c r="H6" s="122"/>
      <c r="I6" s="122" t="s">
        <v>2</v>
      </c>
      <c r="J6" s="122" t="s">
        <v>8</v>
      </c>
      <c r="K6" s="122" t="s">
        <v>6</v>
      </c>
      <c r="L6" s="122" t="s">
        <v>31</v>
      </c>
      <c r="M6" s="122" t="s">
        <v>5</v>
      </c>
      <c r="N6" s="122" t="s">
        <v>3</v>
      </c>
      <c r="O6" s="123" t="s">
        <v>32</v>
      </c>
      <c r="P6" s="123" t="s">
        <v>33</v>
      </c>
      <c r="Q6" s="123" t="s">
        <v>34</v>
      </c>
    </row>
    <row r="7" spans="1:17" s="22" customFormat="1" ht="33.75" customHeight="1">
      <c r="A7" s="122"/>
      <c r="B7" s="122"/>
      <c r="C7" s="132"/>
      <c r="D7" s="122"/>
      <c r="E7" s="122"/>
      <c r="F7" s="122"/>
      <c r="G7" s="51" t="s">
        <v>35</v>
      </c>
      <c r="H7" s="51" t="s">
        <v>36</v>
      </c>
      <c r="I7" s="122"/>
      <c r="J7" s="122"/>
      <c r="K7" s="122"/>
      <c r="L7" s="122"/>
      <c r="M7" s="122"/>
      <c r="N7" s="122"/>
      <c r="O7" s="123"/>
      <c r="P7" s="123"/>
      <c r="Q7" s="123"/>
    </row>
    <row r="8" spans="1:17" ht="105" customHeight="1">
      <c r="A8" s="50">
        <v>1</v>
      </c>
      <c r="B8" s="57" t="s">
        <v>120</v>
      </c>
      <c r="C8" s="88" t="s">
        <v>146</v>
      </c>
      <c r="D8" s="59" t="s">
        <v>76</v>
      </c>
      <c r="E8" s="63">
        <v>1</v>
      </c>
      <c r="F8" s="59" t="s">
        <v>70</v>
      </c>
      <c r="G8" s="64" t="s">
        <v>117</v>
      </c>
      <c r="H8" s="65" t="s">
        <v>118</v>
      </c>
      <c r="I8" s="66">
        <v>4</v>
      </c>
      <c r="J8" s="83">
        <v>1</v>
      </c>
      <c r="K8" s="68" t="s">
        <v>116</v>
      </c>
      <c r="L8" s="68">
        <f>SUM(J8:J8)/1</f>
        <v>1</v>
      </c>
      <c r="M8" s="90" t="s">
        <v>157</v>
      </c>
      <c r="N8" s="69" t="s">
        <v>133</v>
      </c>
      <c r="O8" s="93">
        <v>42534</v>
      </c>
      <c r="P8" s="70"/>
      <c r="Q8" s="91" t="s">
        <v>116</v>
      </c>
    </row>
    <row r="9" spans="1:17" s="48" customFormat="1" ht="82.5" customHeight="1">
      <c r="A9" s="52">
        <v>2</v>
      </c>
      <c r="B9" s="61" t="s">
        <v>121</v>
      </c>
      <c r="C9" s="88" t="s">
        <v>147</v>
      </c>
      <c r="D9" s="59" t="s">
        <v>75</v>
      </c>
      <c r="E9" s="63">
        <v>1</v>
      </c>
      <c r="F9" s="60" t="s">
        <v>119</v>
      </c>
      <c r="G9" s="71">
        <v>42522</v>
      </c>
      <c r="H9" s="71">
        <v>43830</v>
      </c>
      <c r="I9" s="72">
        <f>DATEDIF(G9,H9,"d")/7</f>
        <v>186.85714285714286</v>
      </c>
      <c r="J9" s="68">
        <v>0.05</v>
      </c>
      <c r="K9" s="68" t="s">
        <v>91</v>
      </c>
      <c r="L9" s="68">
        <f>SUM(J9:J9)/1</f>
        <v>0.05</v>
      </c>
      <c r="M9" s="94" t="s">
        <v>158</v>
      </c>
      <c r="N9" s="57" t="s">
        <v>110</v>
      </c>
      <c r="O9" s="73"/>
      <c r="P9" s="73"/>
      <c r="Q9" s="95" t="s">
        <v>159</v>
      </c>
    </row>
    <row r="10" spans="1:17" s="22" customFormat="1" ht="54.75" customHeight="1">
      <c r="A10" s="120">
        <v>3</v>
      </c>
      <c r="B10" s="121" t="s">
        <v>122</v>
      </c>
      <c r="C10" s="111" t="s">
        <v>148</v>
      </c>
      <c r="D10" s="114" t="s">
        <v>78</v>
      </c>
      <c r="E10" s="74">
        <v>1</v>
      </c>
      <c r="F10" s="59" t="s">
        <v>65</v>
      </c>
      <c r="G10" s="71">
        <v>42522</v>
      </c>
      <c r="H10" s="71">
        <v>42551</v>
      </c>
      <c r="I10" s="72">
        <f aca="true" t="shared" si="0" ref="I10:I32">DATEDIF(G10,H10,"d")/7</f>
        <v>4.142857142857143</v>
      </c>
      <c r="J10" s="83">
        <v>1</v>
      </c>
      <c r="K10" s="75" t="s">
        <v>153</v>
      </c>
      <c r="L10" s="116">
        <f>SUM(J10:J11)/2</f>
        <v>1</v>
      </c>
      <c r="M10" s="94" t="s">
        <v>160</v>
      </c>
      <c r="N10" s="76" t="s">
        <v>134</v>
      </c>
      <c r="O10" s="96">
        <v>42524</v>
      </c>
      <c r="P10" s="77"/>
      <c r="Q10" s="102" t="s">
        <v>161</v>
      </c>
    </row>
    <row r="11" spans="1:17" ht="69" customHeight="1">
      <c r="A11" s="108"/>
      <c r="B11" s="121"/>
      <c r="C11" s="111"/>
      <c r="D11" s="110"/>
      <c r="E11" s="78">
        <v>3</v>
      </c>
      <c r="F11" s="60" t="s">
        <v>73</v>
      </c>
      <c r="G11" s="71">
        <v>42552</v>
      </c>
      <c r="H11" s="71">
        <v>42581</v>
      </c>
      <c r="I11" s="66">
        <f t="shared" si="0"/>
        <v>4.142857142857143</v>
      </c>
      <c r="J11" s="83">
        <v>1</v>
      </c>
      <c r="K11" s="89" t="s">
        <v>92</v>
      </c>
      <c r="L11" s="116"/>
      <c r="M11" s="94" t="s">
        <v>162</v>
      </c>
      <c r="N11" s="76" t="s">
        <v>111</v>
      </c>
      <c r="O11" s="96">
        <v>42566</v>
      </c>
      <c r="P11" s="79"/>
      <c r="Q11" s="102" t="s">
        <v>163</v>
      </c>
    </row>
    <row r="12" spans="1:17" ht="81.75" customHeight="1">
      <c r="A12" s="120">
        <v>4</v>
      </c>
      <c r="B12" s="114" t="s">
        <v>72</v>
      </c>
      <c r="C12" s="111" t="s">
        <v>149</v>
      </c>
      <c r="D12" s="114" t="s">
        <v>77</v>
      </c>
      <c r="E12" s="63">
        <v>1</v>
      </c>
      <c r="F12" s="58" t="s">
        <v>81</v>
      </c>
      <c r="G12" s="80">
        <v>42597</v>
      </c>
      <c r="H12" s="80">
        <v>42704</v>
      </c>
      <c r="I12" s="81">
        <f t="shared" si="0"/>
        <v>15.285714285714286</v>
      </c>
      <c r="J12" s="83">
        <v>1</v>
      </c>
      <c r="K12" s="82" t="s">
        <v>93</v>
      </c>
      <c r="L12" s="117">
        <f>SUM(J12:J13)/2</f>
        <v>0.5</v>
      </c>
      <c r="M12" s="70" t="s">
        <v>164</v>
      </c>
      <c r="N12" s="69" t="s">
        <v>112</v>
      </c>
      <c r="O12" s="99"/>
      <c r="P12" s="70"/>
      <c r="Q12" s="99"/>
    </row>
    <row r="13" spans="1:17" ht="85.5" customHeight="1">
      <c r="A13" s="120"/>
      <c r="B13" s="114"/>
      <c r="C13" s="111"/>
      <c r="D13" s="114"/>
      <c r="E13" s="63"/>
      <c r="F13" s="59" t="s">
        <v>94</v>
      </c>
      <c r="G13" s="80">
        <v>42704</v>
      </c>
      <c r="H13" s="80">
        <v>42794</v>
      </c>
      <c r="I13" s="81">
        <f t="shared" si="0"/>
        <v>12.857142857142858</v>
      </c>
      <c r="J13" s="83"/>
      <c r="K13" s="67" t="s">
        <v>95</v>
      </c>
      <c r="L13" s="119"/>
      <c r="M13" s="70" t="s">
        <v>165</v>
      </c>
      <c r="N13" s="69" t="s">
        <v>112</v>
      </c>
      <c r="O13" s="99"/>
      <c r="P13" s="70"/>
      <c r="Q13" s="99"/>
    </row>
    <row r="14" spans="1:17" ht="79.5" customHeight="1">
      <c r="A14" s="120">
        <v>5</v>
      </c>
      <c r="B14" s="110" t="s">
        <v>123</v>
      </c>
      <c r="C14" s="111" t="s">
        <v>150</v>
      </c>
      <c r="D14" s="114" t="s">
        <v>79</v>
      </c>
      <c r="E14" s="63">
        <v>1</v>
      </c>
      <c r="F14" s="59" t="s">
        <v>82</v>
      </c>
      <c r="G14" s="80">
        <v>42653</v>
      </c>
      <c r="H14" s="80">
        <v>42734</v>
      </c>
      <c r="I14" s="81">
        <f t="shared" si="0"/>
        <v>11.571428571428571</v>
      </c>
      <c r="J14" s="83">
        <v>0.8</v>
      </c>
      <c r="K14" s="82"/>
      <c r="L14" s="113">
        <f>SUM(J14:J15)/2</f>
        <v>0.4</v>
      </c>
      <c r="M14" s="79" t="s">
        <v>166</v>
      </c>
      <c r="N14" s="69" t="s">
        <v>136</v>
      </c>
      <c r="O14" s="99"/>
      <c r="P14" s="70"/>
      <c r="Q14" s="99"/>
    </row>
    <row r="15" spans="1:17" ht="48" customHeight="1">
      <c r="A15" s="120"/>
      <c r="B15" s="110"/>
      <c r="C15" s="111"/>
      <c r="D15" s="114"/>
      <c r="E15" s="84">
        <v>2</v>
      </c>
      <c r="F15" s="59" t="s">
        <v>83</v>
      </c>
      <c r="G15" s="80">
        <v>42795</v>
      </c>
      <c r="H15" s="80">
        <v>43830</v>
      </c>
      <c r="I15" s="81">
        <f t="shared" si="0"/>
        <v>147.85714285714286</v>
      </c>
      <c r="J15" s="83"/>
      <c r="K15" s="85"/>
      <c r="L15" s="113"/>
      <c r="M15" s="102" t="s">
        <v>170</v>
      </c>
      <c r="N15" s="69" t="s">
        <v>109</v>
      </c>
      <c r="O15" s="99"/>
      <c r="P15" s="70"/>
      <c r="Q15" s="99"/>
    </row>
    <row r="16" spans="1:17" ht="102" customHeight="1">
      <c r="A16" s="108">
        <v>6</v>
      </c>
      <c r="B16" s="109" t="s">
        <v>124</v>
      </c>
      <c r="C16" s="111" t="s">
        <v>151</v>
      </c>
      <c r="D16" s="114" t="s">
        <v>71</v>
      </c>
      <c r="E16" s="84">
        <v>1</v>
      </c>
      <c r="F16" s="59" t="s">
        <v>97</v>
      </c>
      <c r="G16" s="80">
        <v>42597</v>
      </c>
      <c r="H16" s="80">
        <v>42734</v>
      </c>
      <c r="I16" s="81">
        <f t="shared" si="0"/>
        <v>19.571428571428573</v>
      </c>
      <c r="J16" s="83">
        <v>0.8</v>
      </c>
      <c r="K16" s="103"/>
      <c r="L16" s="113">
        <f>SUM(J16:J17)/2</f>
        <v>0.4</v>
      </c>
      <c r="M16" s="79" t="s">
        <v>171</v>
      </c>
      <c r="N16" s="69" t="s">
        <v>135</v>
      </c>
      <c r="O16" s="99"/>
      <c r="P16" s="70"/>
      <c r="Q16" s="99"/>
    </row>
    <row r="17" spans="1:17" ht="51" customHeight="1">
      <c r="A17" s="108"/>
      <c r="B17" s="110"/>
      <c r="C17" s="111"/>
      <c r="D17" s="114"/>
      <c r="E17" s="84">
        <v>3</v>
      </c>
      <c r="F17" s="59" t="s">
        <v>84</v>
      </c>
      <c r="G17" s="80">
        <v>42734</v>
      </c>
      <c r="H17" s="80">
        <v>43830</v>
      </c>
      <c r="I17" s="81">
        <f t="shared" si="0"/>
        <v>156.57142857142858</v>
      </c>
      <c r="J17" s="83" t="s">
        <v>170</v>
      </c>
      <c r="K17" s="82" t="s">
        <v>167</v>
      </c>
      <c r="L17" s="113"/>
      <c r="M17" s="79"/>
      <c r="N17" s="69" t="s">
        <v>137</v>
      </c>
      <c r="O17" s="77"/>
      <c r="P17" s="79"/>
      <c r="Q17" s="77"/>
    </row>
    <row r="18" spans="1:17" ht="81.75" customHeight="1">
      <c r="A18" s="108">
        <v>7</v>
      </c>
      <c r="B18" s="110" t="s">
        <v>125</v>
      </c>
      <c r="C18" s="111" t="s">
        <v>152</v>
      </c>
      <c r="D18" s="114" t="s">
        <v>66</v>
      </c>
      <c r="E18" s="87">
        <v>1</v>
      </c>
      <c r="F18" s="62" t="s">
        <v>82</v>
      </c>
      <c r="G18" s="80">
        <v>42675</v>
      </c>
      <c r="H18" s="80">
        <v>42977</v>
      </c>
      <c r="I18" s="81">
        <f t="shared" si="0"/>
        <v>43.142857142857146</v>
      </c>
      <c r="J18" s="83">
        <v>0.1</v>
      </c>
      <c r="K18" s="104" t="s">
        <v>96</v>
      </c>
      <c r="L18" s="113">
        <f>SUM(J18:J20)/3</f>
        <v>0.06666666666666667</v>
      </c>
      <c r="M18" s="79" t="s">
        <v>168</v>
      </c>
      <c r="N18" s="69" t="s">
        <v>136</v>
      </c>
      <c r="O18" s="77"/>
      <c r="P18" s="79"/>
      <c r="Q18" s="77"/>
    </row>
    <row r="19" spans="1:17" ht="37.5" customHeight="1">
      <c r="A19" s="108"/>
      <c r="B19" s="110"/>
      <c r="C19" s="111"/>
      <c r="D19" s="114"/>
      <c r="E19" s="87"/>
      <c r="F19" s="62" t="s">
        <v>85</v>
      </c>
      <c r="G19" s="80">
        <v>42597</v>
      </c>
      <c r="H19" s="80">
        <v>43100</v>
      </c>
      <c r="I19" s="81">
        <f t="shared" si="0"/>
        <v>71.85714285714286</v>
      </c>
      <c r="J19" s="83">
        <v>0.1</v>
      </c>
      <c r="K19" s="83" t="s">
        <v>172</v>
      </c>
      <c r="L19" s="113"/>
      <c r="M19" s="79" t="s">
        <v>169</v>
      </c>
      <c r="N19" s="76" t="s">
        <v>109</v>
      </c>
      <c r="O19" s="77"/>
      <c r="P19" s="79"/>
      <c r="Q19" s="77"/>
    </row>
    <row r="20" spans="1:17" ht="42.75" customHeight="1">
      <c r="A20" s="108"/>
      <c r="B20" s="110"/>
      <c r="C20" s="111"/>
      <c r="D20" s="114"/>
      <c r="E20" s="87"/>
      <c r="F20" s="62" t="s">
        <v>86</v>
      </c>
      <c r="G20" s="80">
        <v>42597</v>
      </c>
      <c r="H20" s="80">
        <v>43830</v>
      </c>
      <c r="I20" s="81">
        <f t="shared" si="0"/>
        <v>176.14285714285714</v>
      </c>
      <c r="J20" s="83">
        <v>0</v>
      </c>
      <c r="K20" s="83"/>
      <c r="L20" s="113"/>
      <c r="M20" s="102" t="s">
        <v>170</v>
      </c>
      <c r="N20" s="69" t="s">
        <v>137</v>
      </c>
      <c r="O20" s="77"/>
      <c r="P20" s="79"/>
      <c r="Q20" s="77"/>
    </row>
    <row r="21" spans="1:17" ht="80.25" customHeight="1">
      <c r="A21" s="108">
        <v>8</v>
      </c>
      <c r="B21" s="110" t="s">
        <v>126</v>
      </c>
      <c r="C21" s="111" t="s">
        <v>37</v>
      </c>
      <c r="D21" s="114" t="s">
        <v>80</v>
      </c>
      <c r="E21" s="84">
        <v>1</v>
      </c>
      <c r="F21" s="59" t="s">
        <v>87</v>
      </c>
      <c r="G21" s="80">
        <v>42644</v>
      </c>
      <c r="H21" s="80">
        <v>42735</v>
      </c>
      <c r="I21" s="81">
        <f t="shared" si="0"/>
        <v>13</v>
      </c>
      <c r="J21" s="83">
        <v>0.2</v>
      </c>
      <c r="K21" s="67" t="s">
        <v>139</v>
      </c>
      <c r="L21" s="117">
        <f>SUM(J21:J23)/3</f>
        <v>0.10000000000000002</v>
      </c>
      <c r="M21" s="70" t="s">
        <v>175</v>
      </c>
      <c r="N21" s="76" t="s">
        <v>138</v>
      </c>
      <c r="O21" s="77"/>
      <c r="P21" s="79"/>
      <c r="Q21" s="77"/>
    </row>
    <row r="22" spans="1:17" ht="83.25" customHeight="1">
      <c r="A22" s="108"/>
      <c r="B22" s="110"/>
      <c r="C22" s="111"/>
      <c r="D22" s="114"/>
      <c r="E22" s="84"/>
      <c r="F22" s="59" t="s">
        <v>140</v>
      </c>
      <c r="G22" s="80">
        <v>42675</v>
      </c>
      <c r="H22" s="80">
        <v>42735</v>
      </c>
      <c r="I22" s="81">
        <f t="shared" si="0"/>
        <v>8.571428571428571</v>
      </c>
      <c r="J22" s="83">
        <v>0.1</v>
      </c>
      <c r="K22" s="86" t="s">
        <v>96</v>
      </c>
      <c r="L22" s="118"/>
      <c r="M22" s="70" t="s">
        <v>173</v>
      </c>
      <c r="N22" s="69" t="s">
        <v>136</v>
      </c>
      <c r="O22" s="77"/>
      <c r="P22" s="79"/>
      <c r="Q22" s="77"/>
    </row>
    <row r="23" spans="1:17" ht="66.75" customHeight="1">
      <c r="A23" s="108"/>
      <c r="B23" s="110"/>
      <c r="C23" s="111"/>
      <c r="D23" s="114"/>
      <c r="E23" s="84"/>
      <c r="F23" s="59" t="s">
        <v>88</v>
      </c>
      <c r="G23" s="80">
        <v>42614</v>
      </c>
      <c r="H23" s="80">
        <v>43830</v>
      </c>
      <c r="I23" s="81">
        <f t="shared" si="0"/>
        <v>173.71428571428572</v>
      </c>
      <c r="J23" s="83"/>
      <c r="K23" s="82" t="s">
        <v>99</v>
      </c>
      <c r="L23" s="119"/>
      <c r="M23" s="165" t="s">
        <v>170</v>
      </c>
      <c r="N23" s="76" t="s">
        <v>141</v>
      </c>
      <c r="O23" s="77"/>
      <c r="P23" s="79"/>
      <c r="Q23" s="77"/>
    </row>
    <row r="24" spans="1:17" ht="64.5" customHeight="1">
      <c r="A24" s="108">
        <v>9</v>
      </c>
      <c r="B24" s="110" t="s">
        <v>127</v>
      </c>
      <c r="C24" s="111" t="s">
        <v>38</v>
      </c>
      <c r="D24" s="114" t="s">
        <v>67</v>
      </c>
      <c r="E24" s="84">
        <v>1</v>
      </c>
      <c r="F24" s="59" t="s">
        <v>89</v>
      </c>
      <c r="G24" s="80">
        <v>42786</v>
      </c>
      <c r="H24" s="80">
        <v>42977</v>
      </c>
      <c r="I24" s="81">
        <f t="shared" si="0"/>
        <v>27.285714285714285</v>
      </c>
      <c r="J24" s="83"/>
      <c r="K24" s="82" t="s">
        <v>100</v>
      </c>
      <c r="L24" s="113">
        <f>SUM(J24:J26)/3</f>
        <v>0</v>
      </c>
      <c r="M24" s="77" t="s">
        <v>174</v>
      </c>
      <c r="N24" s="69" t="s">
        <v>137</v>
      </c>
      <c r="O24" s="77"/>
      <c r="P24" s="79"/>
      <c r="Q24" s="77"/>
    </row>
    <row r="25" spans="1:17" ht="67.5" customHeight="1">
      <c r="A25" s="108"/>
      <c r="B25" s="110"/>
      <c r="C25" s="111"/>
      <c r="D25" s="114"/>
      <c r="E25" s="84"/>
      <c r="F25" s="59" t="s">
        <v>101</v>
      </c>
      <c r="G25" s="80">
        <v>42988</v>
      </c>
      <c r="H25" s="80">
        <v>43100</v>
      </c>
      <c r="I25" s="81">
        <f t="shared" si="0"/>
        <v>16</v>
      </c>
      <c r="J25" s="83"/>
      <c r="K25" s="67" t="s">
        <v>95</v>
      </c>
      <c r="L25" s="113"/>
      <c r="M25" s="102" t="s">
        <v>170</v>
      </c>
      <c r="N25" s="69" t="s">
        <v>142</v>
      </c>
      <c r="O25" s="77"/>
      <c r="P25" s="79"/>
      <c r="Q25" s="77"/>
    </row>
    <row r="26" spans="1:17" ht="80.25" customHeight="1">
      <c r="A26" s="108"/>
      <c r="B26" s="110"/>
      <c r="C26" s="111"/>
      <c r="D26" s="114"/>
      <c r="E26" s="84"/>
      <c r="F26" s="59" t="s">
        <v>90</v>
      </c>
      <c r="G26" s="80">
        <v>42988</v>
      </c>
      <c r="H26" s="80">
        <v>43769</v>
      </c>
      <c r="I26" s="81">
        <f t="shared" si="0"/>
        <v>111.57142857142857</v>
      </c>
      <c r="J26" s="83"/>
      <c r="K26" s="86" t="s">
        <v>102</v>
      </c>
      <c r="L26" s="113"/>
      <c r="M26" s="102" t="s">
        <v>170</v>
      </c>
      <c r="N26" s="69" t="s">
        <v>113</v>
      </c>
      <c r="O26" s="77"/>
      <c r="P26" s="79"/>
      <c r="Q26" s="77"/>
    </row>
    <row r="27" spans="1:17" ht="67.5" customHeight="1">
      <c r="A27" s="108">
        <v>10</v>
      </c>
      <c r="B27" s="110" t="s">
        <v>128</v>
      </c>
      <c r="C27" s="111" t="s">
        <v>39</v>
      </c>
      <c r="D27" s="114" t="s">
        <v>68</v>
      </c>
      <c r="E27" s="84">
        <v>1</v>
      </c>
      <c r="F27" s="59" t="s">
        <v>154</v>
      </c>
      <c r="G27" s="80">
        <v>42795</v>
      </c>
      <c r="H27" s="80">
        <v>43769</v>
      </c>
      <c r="I27" s="81">
        <f t="shared" si="0"/>
        <v>139.14285714285714</v>
      </c>
      <c r="J27" s="83"/>
      <c r="K27" s="86" t="s">
        <v>103</v>
      </c>
      <c r="L27" s="113">
        <f>SUM(J27:J28)/2</f>
        <v>0</v>
      </c>
      <c r="M27" s="166" t="s">
        <v>170</v>
      </c>
      <c r="N27" s="69" t="s">
        <v>143</v>
      </c>
      <c r="O27" s="99"/>
      <c r="P27" s="70"/>
      <c r="Q27" s="99"/>
    </row>
    <row r="28" spans="1:17" ht="42" customHeight="1">
      <c r="A28" s="108"/>
      <c r="B28" s="110"/>
      <c r="C28" s="111"/>
      <c r="D28" s="114"/>
      <c r="E28" s="84"/>
      <c r="F28" s="59" t="s">
        <v>86</v>
      </c>
      <c r="G28" s="80">
        <v>42795</v>
      </c>
      <c r="H28" s="80">
        <v>43769</v>
      </c>
      <c r="I28" s="81">
        <f t="shared" si="0"/>
        <v>139.14285714285714</v>
      </c>
      <c r="J28" s="83"/>
      <c r="K28" s="82" t="s">
        <v>98</v>
      </c>
      <c r="L28" s="113"/>
      <c r="M28" s="102" t="s">
        <v>170</v>
      </c>
      <c r="N28" s="69" t="s">
        <v>143</v>
      </c>
      <c r="O28" s="99"/>
      <c r="P28" s="70"/>
      <c r="Q28" s="99"/>
    </row>
    <row r="29" spans="1:17" ht="66" customHeight="1">
      <c r="A29" s="108">
        <v>11</v>
      </c>
      <c r="B29" s="109" t="s">
        <v>129</v>
      </c>
      <c r="C29" s="111" t="s">
        <v>63</v>
      </c>
      <c r="D29" s="112" t="s">
        <v>74</v>
      </c>
      <c r="E29" s="115"/>
      <c r="F29" s="59" t="s">
        <v>104</v>
      </c>
      <c r="G29" s="80">
        <v>42795</v>
      </c>
      <c r="H29" s="80">
        <v>43069</v>
      </c>
      <c r="I29" s="81">
        <f t="shared" si="0"/>
        <v>39.142857142857146</v>
      </c>
      <c r="J29" s="83">
        <v>0.1</v>
      </c>
      <c r="K29" s="86" t="s">
        <v>105</v>
      </c>
      <c r="L29" s="113">
        <v>0.1</v>
      </c>
      <c r="M29" s="79" t="s">
        <v>176</v>
      </c>
      <c r="N29" s="69" t="s">
        <v>143</v>
      </c>
      <c r="O29" s="99"/>
      <c r="P29" s="70"/>
      <c r="Q29" s="99"/>
    </row>
    <row r="30" spans="1:17" ht="66" customHeight="1">
      <c r="A30" s="108"/>
      <c r="B30" s="110"/>
      <c r="C30" s="111"/>
      <c r="D30" s="112"/>
      <c r="E30" s="115"/>
      <c r="F30" s="59" t="s">
        <v>155</v>
      </c>
      <c r="G30" s="80">
        <v>42993</v>
      </c>
      <c r="H30" s="80">
        <v>43039</v>
      </c>
      <c r="I30" s="81">
        <f t="shared" si="0"/>
        <v>6.571428571428571</v>
      </c>
      <c r="J30" s="83"/>
      <c r="K30" s="86" t="s">
        <v>96</v>
      </c>
      <c r="L30" s="113"/>
      <c r="M30" s="102" t="s">
        <v>170</v>
      </c>
      <c r="N30" s="69" t="s">
        <v>136</v>
      </c>
      <c r="O30" s="99"/>
      <c r="P30" s="70"/>
      <c r="Q30" s="99"/>
    </row>
    <row r="31" spans="1:17" ht="75.75" customHeight="1">
      <c r="A31" s="108"/>
      <c r="B31" s="110"/>
      <c r="C31" s="111"/>
      <c r="D31" s="112"/>
      <c r="E31" s="115"/>
      <c r="F31" s="59" t="s">
        <v>86</v>
      </c>
      <c r="G31" s="80">
        <v>42795</v>
      </c>
      <c r="H31" s="80">
        <v>43799</v>
      </c>
      <c r="I31" s="81">
        <f t="shared" si="0"/>
        <v>143.42857142857142</v>
      </c>
      <c r="J31" s="83"/>
      <c r="K31" s="82" t="s">
        <v>106</v>
      </c>
      <c r="L31" s="113"/>
      <c r="M31" s="102" t="s">
        <v>170</v>
      </c>
      <c r="N31" s="69" t="s">
        <v>156</v>
      </c>
      <c r="O31" s="77"/>
      <c r="P31" s="79"/>
      <c r="Q31" s="77"/>
    </row>
    <row r="32" spans="1:17" ht="153">
      <c r="A32" s="49">
        <v>12</v>
      </c>
      <c r="B32" s="60" t="s">
        <v>130</v>
      </c>
      <c r="C32" s="88" t="s">
        <v>64</v>
      </c>
      <c r="D32" s="59" t="s">
        <v>69</v>
      </c>
      <c r="E32" s="84">
        <v>1</v>
      </c>
      <c r="F32" s="59" t="s">
        <v>107</v>
      </c>
      <c r="G32" s="80">
        <v>42614</v>
      </c>
      <c r="H32" s="80">
        <v>43830</v>
      </c>
      <c r="I32" s="81">
        <f t="shared" si="0"/>
        <v>173.71428571428572</v>
      </c>
      <c r="J32" s="83">
        <v>0.1</v>
      </c>
      <c r="K32" s="86" t="s">
        <v>108</v>
      </c>
      <c r="L32" s="83">
        <f>SUM(J32)/1</f>
        <v>0.1</v>
      </c>
      <c r="M32" s="79" t="s">
        <v>177</v>
      </c>
      <c r="N32" s="69" t="s">
        <v>144</v>
      </c>
      <c r="O32" s="99"/>
      <c r="P32" s="70"/>
      <c r="Q32" s="99"/>
    </row>
    <row r="33" spans="1:17" ht="18.75" customHeight="1">
      <c r="A33" s="107" t="s">
        <v>40</v>
      </c>
      <c r="B33" s="107"/>
      <c r="C33" s="107"/>
      <c r="D33" s="107"/>
      <c r="E33" s="26" t="s">
        <v>41</v>
      </c>
      <c r="F33" s="27">
        <f>SUM(L8)</f>
        <v>1</v>
      </c>
      <c r="G33" s="28"/>
      <c r="H33" s="28"/>
      <c r="I33" s="55"/>
      <c r="J33" s="28"/>
      <c r="K33" s="28"/>
      <c r="L33" s="28"/>
      <c r="M33" s="28"/>
      <c r="N33" s="28"/>
      <c r="O33" s="54"/>
      <c r="P33" s="29"/>
      <c r="Q33" s="54"/>
    </row>
    <row r="34" spans="1:17" ht="18.75" customHeight="1">
      <c r="A34" s="30"/>
      <c r="B34" s="30"/>
      <c r="C34" s="41"/>
      <c r="D34" s="31"/>
      <c r="E34" s="26" t="s">
        <v>42</v>
      </c>
      <c r="F34" s="27">
        <f>L9</f>
        <v>0.05</v>
      </c>
      <c r="G34" s="28"/>
      <c r="H34" s="28"/>
      <c r="I34" s="55"/>
      <c r="J34" s="28"/>
      <c r="K34" s="28"/>
      <c r="L34" s="28"/>
      <c r="M34" s="28"/>
      <c r="N34" s="28"/>
      <c r="O34" s="54"/>
      <c r="P34" s="29"/>
      <c r="Q34" s="54"/>
    </row>
    <row r="35" spans="1:17" ht="18.75" customHeight="1">
      <c r="A35" s="30"/>
      <c r="B35" s="30"/>
      <c r="C35" s="41"/>
      <c r="D35" s="31"/>
      <c r="E35" s="26" t="s">
        <v>43</v>
      </c>
      <c r="F35" s="27">
        <f>L10</f>
        <v>1</v>
      </c>
      <c r="G35" s="28"/>
      <c r="H35" s="28"/>
      <c r="I35" s="55"/>
      <c r="J35" s="28"/>
      <c r="K35" s="28"/>
      <c r="L35" s="28"/>
      <c r="M35" s="28"/>
      <c r="N35" s="28"/>
      <c r="O35" s="54"/>
      <c r="P35" s="29"/>
      <c r="Q35" s="54"/>
    </row>
    <row r="36" spans="1:17" ht="18.75" customHeight="1">
      <c r="A36" s="30"/>
      <c r="B36" s="30"/>
      <c r="C36" s="41"/>
      <c r="D36" s="31"/>
      <c r="E36" s="26" t="s">
        <v>44</v>
      </c>
      <c r="F36" s="27">
        <f>L12</f>
        <v>0.5</v>
      </c>
      <c r="G36" s="28"/>
      <c r="H36" s="28"/>
      <c r="I36" s="55"/>
      <c r="J36" s="28"/>
      <c r="K36" s="28"/>
      <c r="L36" s="28"/>
      <c r="M36" s="28"/>
      <c r="N36" s="28"/>
      <c r="O36" s="54"/>
      <c r="P36" s="29"/>
      <c r="Q36" s="54"/>
    </row>
    <row r="37" spans="1:17" ht="18.75" customHeight="1">
      <c r="A37" s="30"/>
      <c r="B37" s="30"/>
      <c r="C37" s="41"/>
      <c r="D37" s="31"/>
      <c r="E37" s="26" t="s">
        <v>45</v>
      </c>
      <c r="F37" s="27">
        <f>L14</f>
        <v>0.4</v>
      </c>
      <c r="G37" s="28"/>
      <c r="H37" s="28"/>
      <c r="I37" s="55"/>
      <c r="J37" s="28"/>
      <c r="K37" s="28"/>
      <c r="L37" s="28"/>
      <c r="M37" s="28"/>
      <c r="N37" s="28"/>
      <c r="O37" s="54"/>
      <c r="P37" s="29"/>
      <c r="Q37" s="54"/>
    </row>
    <row r="38" spans="1:17" ht="15">
      <c r="A38" s="30"/>
      <c r="B38" s="30"/>
      <c r="C38" s="41"/>
      <c r="D38" s="31"/>
      <c r="E38" s="26" t="s">
        <v>46</v>
      </c>
      <c r="F38" s="27">
        <f>L16</f>
        <v>0.4</v>
      </c>
      <c r="G38" s="28"/>
      <c r="H38" s="28"/>
      <c r="I38" s="55"/>
      <c r="J38" s="28"/>
      <c r="K38" s="28"/>
      <c r="L38" s="28"/>
      <c r="M38" s="28"/>
      <c r="N38" s="28"/>
      <c r="O38" s="54"/>
      <c r="P38" s="29"/>
      <c r="Q38" s="54"/>
    </row>
    <row r="39" spans="1:17" ht="15">
      <c r="A39" s="30"/>
      <c r="B39" s="30"/>
      <c r="C39" s="41"/>
      <c r="D39" s="31"/>
      <c r="E39" s="26" t="s">
        <v>47</v>
      </c>
      <c r="F39" s="27">
        <f>L18</f>
        <v>0.06666666666666667</v>
      </c>
      <c r="G39" s="28"/>
      <c r="H39" s="28"/>
      <c r="I39" s="55"/>
      <c r="J39" s="28"/>
      <c r="K39" s="28"/>
      <c r="L39" s="28"/>
      <c r="M39" s="28"/>
      <c r="N39" s="28"/>
      <c r="O39" s="54"/>
      <c r="P39" s="29"/>
      <c r="Q39" s="54"/>
    </row>
    <row r="40" spans="1:17" ht="15">
      <c r="A40" s="30"/>
      <c r="B40" s="30"/>
      <c r="C40" s="41"/>
      <c r="D40" s="31"/>
      <c r="E40" s="26" t="s">
        <v>48</v>
      </c>
      <c r="F40" s="27">
        <f>L21</f>
        <v>0.10000000000000002</v>
      </c>
      <c r="G40" s="28"/>
      <c r="H40" s="28"/>
      <c r="I40" s="55"/>
      <c r="J40" s="28"/>
      <c r="K40" s="28"/>
      <c r="L40" s="28"/>
      <c r="M40" s="28"/>
      <c r="N40" s="28"/>
      <c r="O40" s="54"/>
      <c r="P40" s="29"/>
      <c r="Q40" s="54"/>
    </row>
    <row r="41" spans="1:17" ht="15">
      <c r="A41" s="30"/>
      <c r="B41" s="30"/>
      <c r="C41" s="41"/>
      <c r="D41" s="31"/>
      <c r="E41" s="26" t="s">
        <v>49</v>
      </c>
      <c r="F41" s="27">
        <f>L24</f>
        <v>0</v>
      </c>
      <c r="G41" s="28"/>
      <c r="H41" s="28"/>
      <c r="I41" s="55"/>
      <c r="J41" s="28"/>
      <c r="K41" s="28"/>
      <c r="L41" s="28"/>
      <c r="M41" s="28"/>
      <c r="N41" s="28"/>
      <c r="O41" s="54"/>
      <c r="P41" s="29"/>
      <c r="Q41" s="54"/>
    </row>
    <row r="42" spans="1:17" ht="15">
      <c r="A42" s="30"/>
      <c r="B42" s="30"/>
      <c r="C42" s="41"/>
      <c r="D42" s="31"/>
      <c r="E42" s="26" t="s">
        <v>50</v>
      </c>
      <c r="F42" s="27">
        <f>L29</f>
        <v>0.1</v>
      </c>
      <c r="G42" s="28"/>
      <c r="H42" s="28"/>
      <c r="I42" s="55"/>
      <c r="J42" s="28"/>
      <c r="K42" s="28"/>
      <c r="L42" s="28"/>
      <c r="M42" s="28"/>
      <c r="N42" s="28"/>
      <c r="O42" s="54"/>
      <c r="P42" s="29"/>
      <c r="Q42" s="54"/>
    </row>
    <row r="43" spans="1:17" ht="15">
      <c r="A43" s="30"/>
      <c r="B43" s="30"/>
      <c r="C43" s="41"/>
      <c r="D43" s="31"/>
      <c r="E43" s="26" t="s">
        <v>114</v>
      </c>
      <c r="F43" s="27">
        <f>L30</f>
        <v>0</v>
      </c>
      <c r="G43" s="28"/>
      <c r="H43" s="28"/>
      <c r="I43" s="55"/>
      <c r="J43" s="28"/>
      <c r="K43" s="28"/>
      <c r="L43" s="28"/>
      <c r="M43" s="28"/>
      <c r="N43" s="28"/>
      <c r="O43" s="54"/>
      <c r="P43" s="29"/>
      <c r="Q43" s="54"/>
    </row>
    <row r="44" spans="1:17" ht="15">
      <c r="A44" s="30"/>
      <c r="B44" s="30"/>
      <c r="C44" s="41"/>
      <c r="D44" s="31"/>
      <c r="E44" s="26" t="s">
        <v>115</v>
      </c>
      <c r="F44" s="27">
        <f>L31</f>
        <v>0</v>
      </c>
      <c r="G44" s="28"/>
      <c r="H44" s="28"/>
      <c r="I44" s="55"/>
      <c r="J44" s="28"/>
      <c r="K44" s="28"/>
      <c r="L44" s="28"/>
      <c r="M44" s="28"/>
      <c r="N44" s="28"/>
      <c r="O44" s="54"/>
      <c r="P44" s="29"/>
      <c r="Q44" s="54"/>
    </row>
    <row r="45" spans="1:17" ht="15">
      <c r="A45" s="30"/>
      <c r="B45" s="30"/>
      <c r="C45" s="41"/>
      <c r="D45" s="31"/>
      <c r="E45" s="32"/>
      <c r="F45" s="33"/>
      <c r="G45" s="28"/>
      <c r="H45" s="28"/>
      <c r="I45" s="55"/>
      <c r="J45" s="28"/>
      <c r="K45" s="28"/>
      <c r="L45" s="28"/>
      <c r="M45" s="28"/>
      <c r="N45" s="28"/>
      <c r="O45" s="54"/>
      <c r="P45" s="29"/>
      <c r="Q45" s="54"/>
    </row>
    <row r="46" spans="1:17" ht="15">
      <c r="A46" s="105" t="s">
        <v>51</v>
      </c>
      <c r="B46" s="105"/>
      <c r="C46" s="105"/>
      <c r="D46" s="105"/>
      <c r="E46" s="34">
        <f>SUM(F33:F42)/19</f>
        <v>0.19035087719298247</v>
      </c>
      <c r="F46" s="32" t="s">
        <v>52</v>
      </c>
      <c r="G46" s="28"/>
      <c r="H46" s="28"/>
      <c r="I46" s="55"/>
      <c r="J46" s="28"/>
      <c r="K46" s="28"/>
      <c r="L46" s="28"/>
      <c r="M46" s="28"/>
      <c r="N46" s="28"/>
      <c r="O46" s="54"/>
      <c r="P46" s="29"/>
      <c r="Q46" s="54"/>
    </row>
    <row r="47" spans="1:17" ht="15">
      <c r="A47" s="35"/>
      <c r="B47" s="35"/>
      <c r="C47" s="42"/>
      <c r="D47" s="35"/>
      <c r="E47" s="36"/>
      <c r="F47" s="37"/>
      <c r="G47" s="38"/>
      <c r="H47" s="38"/>
      <c r="I47" s="55"/>
      <c r="J47" s="38"/>
      <c r="K47" s="38"/>
      <c r="L47" s="38"/>
      <c r="M47" s="38"/>
      <c r="N47" s="38"/>
      <c r="O47" s="98"/>
      <c r="P47" s="25"/>
      <c r="Q47" s="98"/>
    </row>
    <row r="48" spans="1:17" ht="34.5" customHeight="1">
      <c r="A48" s="106" t="s">
        <v>53</v>
      </c>
      <c r="B48" s="106"/>
      <c r="C48" s="106"/>
      <c r="D48" s="106"/>
      <c r="E48" s="28"/>
      <c r="F48" s="28"/>
      <c r="G48" s="28"/>
      <c r="H48" s="28"/>
      <c r="I48" s="55"/>
      <c r="J48" s="28"/>
      <c r="K48" s="28"/>
      <c r="L48" s="28"/>
      <c r="M48" s="28"/>
      <c r="N48" s="28"/>
      <c r="O48" s="54"/>
      <c r="P48" s="29"/>
      <c r="Q48" s="54"/>
    </row>
    <row r="49" spans="1:17" ht="15">
      <c r="A49" s="106" t="s">
        <v>54</v>
      </c>
      <c r="B49" s="106"/>
      <c r="C49" s="106"/>
      <c r="D49" s="106"/>
      <c r="E49" s="28"/>
      <c r="F49" s="28"/>
      <c r="G49" s="28"/>
      <c r="H49" s="28"/>
      <c r="I49" s="55"/>
      <c r="J49" s="28"/>
      <c r="K49" s="28"/>
      <c r="L49" s="28"/>
      <c r="M49" s="28"/>
      <c r="N49" s="28"/>
      <c r="O49" s="54"/>
      <c r="P49" s="29"/>
      <c r="Q49" s="54"/>
    </row>
    <row r="50" spans="1:17" ht="15">
      <c r="A50" s="106" t="s">
        <v>55</v>
      </c>
      <c r="B50" s="106"/>
      <c r="C50" s="106"/>
      <c r="D50" s="106"/>
      <c r="E50" s="39" t="s">
        <v>56</v>
      </c>
      <c r="F50" s="28"/>
      <c r="G50" s="28"/>
      <c r="H50" s="28"/>
      <c r="I50" s="55"/>
      <c r="J50" s="28"/>
      <c r="K50" s="28"/>
      <c r="L50" s="28"/>
      <c r="M50" s="28"/>
      <c r="N50" s="28"/>
      <c r="O50" s="54"/>
      <c r="P50" s="29"/>
      <c r="Q50" s="54"/>
    </row>
  </sheetData>
  <sheetProtection/>
  <mergeCells count="78">
    <mergeCell ref="A1:B1"/>
    <mergeCell ref="C1:I1"/>
    <mergeCell ref="A2:B2"/>
    <mergeCell ref="C2:I2"/>
    <mergeCell ref="J2:K2"/>
    <mergeCell ref="L2:Q2"/>
    <mergeCell ref="A3:B3"/>
    <mergeCell ref="C3:I3"/>
    <mergeCell ref="J3:K3"/>
    <mergeCell ref="L3:Q3"/>
    <mergeCell ref="A4:B4"/>
    <mergeCell ref="A6:A7"/>
    <mergeCell ref="B6:B7"/>
    <mergeCell ref="C6:C7"/>
    <mergeCell ref="D6:D7"/>
    <mergeCell ref="E6:E7"/>
    <mergeCell ref="F6:F7"/>
    <mergeCell ref="G6:H6"/>
    <mergeCell ref="I6:I7"/>
    <mergeCell ref="J6:J7"/>
    <mergeCell ref="K6:K7"/>
    <mergeCell ref="L6:L7"/>
    <mergeCell ref="M6:M7"/>
    <mergeCell ref="N6:N7"/>
    <mergeCell ref="O6:O7"/>
    <mergeCell ref="P6:P7"/>
    <mergeCell ref="Q6:Q7"/>
    <mergeCell ref="L12:L13"/>
    <mergeCell ref="A10:A11"/>
    <mergeCell ref="B10:B11"/>
    <mergeCell ref="C10:C11"/>
    <mergeCell ref="D10:D11"/>
    <mergeCell ref="A12:A13"/>
    <mergeCell ref="B12:B13"/>
    <mergeCell ref="C12:C13"/>
    <mergeCell ref="D12:D13"/>
    <mergeCell ref="L16:L17"/>
    <mergeCell ref="L10:L11"/>
    <mergeCell ref="L21:L23"/>
    <mergeCell ref="A14:A15"/>
    <mergeCell ref="B14:B15"/>
    <mergeCell ref="C14:C15"/>
    <mergeCell ref="D14:D15"/>
    <mergeCell ref="L14:L15"/>
    <mergeCell ref="A16:A17"/>
    <mergeCell ref="B16:B17"/>
    <mergeCell ref="C16:C17"/>
    <mergeCell ref="D16:D17"/>
    <mergeCell ref="L27:L28"/>
    <mergeCell ref="A18:A20"/>
    <mergeCell ref="B18:B20"/>
    <mergeCell ref="C18:C20"/>
    <mergeCell ref="D18:D20"/>
    <mergeCell ref="L18:L20"/>
    <mergeCell ref="A21:A23"/>
    <mergeCell ref="B21:B23"/>
    <mergeCell ref="C21:C23"/>
    <mergeCell ref="D21:D23"/>
    <mergeCell ref="E29:E31"/>
    <mergeCell ref="A24:A26"/>
    <mergeCell ref="B24:B26"/>
    <mergeCell ref="C24:C26"/>
    <mergeCell ref="D24:D26"/>
    <mergeCell ref="L24:L26"/>
    <mergeCell ref="A27:A28"/>
    <mergeCell ref="B27:B28"/>
    <mergeCell ref="C27:C28"/>
    <mergeCell ref="D27:D28"/>
    <mergeCell ref="L29:L31"/>
    <mergeCell ref="A46:D46"/>
    <mergeCell ref="A48:D48"/>
    <mergeCell ref="A49:D49"/>
    <mergeCell ref="A50:D50"/>
    <mergeCell ref="A33:D33"/>
    <mergeCell ref="A29:A31"/>
    <mergeCell ref="B29:B31"/>
    <mergeCell ref="C29:C31"/>
    <mergeCell ref="D29:D31"/>
  </mergeCells>
  <dataValidations count="1">
    <dataValidation type="date" operator="greaterThanOrEqual" allowBlank="1" showInputMessage="1" showErrorMessage="1" sqref="E8:E30 E32:E37">
      <formula1>41426</formula1>
    </dataValidation>
  </dataValidations>
  <printOptions/>
  <pageMargins left="1.220472440944882" right="0.2362204724409449" top="0.8661417322834646" bottom="0.3937007874015748" header="0.31496062992125984" footer="0.15748031496062992"/>
  <pageSetup horizontalDpi="600" verticalDpi="600" orientation="landscape" paperSize="5" scale="54" r:id="rId4"/>
  <headerFooter>
    <oddHeader>&amp;L&amp;G&amp;C&amp;"Arial,Negrita"&amp;14
PLAN DE MEJORAMIENTO ARCHIVÍSTICO
&amp;RVersión: 01
2015/08/04
&amp;P de &amp;N</oddHeader>
    <oddFooter>&amp;L&amp;"Arial,Normal"&amp;10Proceso: Inspección, Vigilancia y Control&amp;RCódigo: ICV-F-06</oddFooter>
  </headerFooter>
  <rowBreaks count="2" manualBreakCount="2">
    <brk id="17" max="255" man="1"/>
    <brk id="28" max="255"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O41"/>
  <sheetViews>
    <sheetView zoomScale="90" zoomScaleNormal="90" zoomScalePageLayoutView="60" workbookViewId="0" topLeftCell="A1">
      <selection activeCell="E28" sqref="E28:N28"/>
    </sheetView>
  </sheetViews>
  <sheetFormatPr defaultColWidth="11.421875" defaultRowHeight="15"/>
  <cols>
    <col min="1" max="1" width="5.421875" style="2" bestFit="1" customWidth="1"/>
    <col min="2" max="2" width="18.28125" style="2" customWidth="1"/>
    <col min="3" max="3" width="11.28125" style="2" customWidth="1"/>
    <col min="4" max="4" width="15.140625" style="2" customWidth="1"/>
    <col min="5" max="5" width="8.140625" style="2" customWidth="1"/>
    <col min="6" max="6" width="5.7109375" style="2" customWidth="1"/>
    <col min="7" max="14" width="11.421875" style="2" customWidth="1"/>
    <col min="15" max="15" width="0" style="2" hidden="1" customWidth="1"/>
    <col min="16" max="16384" width="11.421875" style="2" customWidth="1"/>
  </cols>
  <sheetData>
    <row r="1" spans="1:7" ht="12.75">
      <c r="A1" s="1" t="s">
        <v>20</v>
      </c>
      <c r="G1" s="1" t="s">
        <v>21</v>
      </c>
    </row>
    <row r="2" spans="1:7" ht="12.75">
      <c r="A2" s="1"/>
      <c r="G2" s="1"/>
    </row>
    <row r="3" ht="12.75" customHeight="1">
      <c r="A3" s="2" t="s">
        <v>18</v>
      </c>
    </row>
    <row r="4" ht="12.75" customHeight="1" thickBot="1"/>
    <row r="5" spans="1:14" ht="12.75" customHeight="1">
      <c r="A5" s="140" t="s">
        <v>1</v>
      </c>
      <c r="B5" s="143" t="s">
        <v>9</v>
      </c>
      <c r="C5" s="143" t="s">
        <v>10</v>
      </c>
      <c r="D5" s="143" t="s">
        <v>11</v>
      </c>
      <c r="E5" s="143" t="s">
        <v>12</v>
      </c>
      <c r="F5" s="143"/>
      <c r="G5" s="143"/>
      <c r="H5" s="143"/>
      <c r="I5" s="143"/>
      <c r="J5" s="143"/>
      <c r="K5" s="143"/>
      <c r="L5" s="143"/>
      <c r="M5" s="143"/>
      <c r="N5" s="159"/>
    </row>
    <row r="6" spans="1:14" ht="12.75" customHeight="1">
      <c r="A6" s="141"/>
      <c r="B6" s="144"/>
      <c r="C6" s="144"/>
      <c r="D6" s="144"/>
      <c r="E6" s="144"/>
      <c r="F6" s="144"/>
      <c r="G6" s="144"/>
      <c r="H6" s="144"/>
      <c r="I6" s="144"/>
      <c r="J6" s="144"/>
      <c r="K6" s="144"/>
      <c r="L6" s="144"/>
      <c r="M6" s="144"/>
      <c r="N6" s="160"/>
    </row>
    <row r="7" spans="1:14" ht="12.75" customHeight="1" thickBot="1">
      <c r="A7" s="142"/>
      <c r="B7" s="145"/>
      <c r="C7" s="145"/>
      <c r="D7" s="145"/>
      <c r="E7" s="145"/>
      <c r="F7" s="145"/>
      <c r="G7" s="145"/>
      <c r="H7" s="145"/>
      <c r="I7" s="145"/>
      <c r="J7" s="145"/>
      <c r="K7" s="145"/>
      <c r="L7" s="145"/>
      <c r="M7" s="145"/>
      <c r="N7" s="161"/>
    </row>
    <row r="8" spans="1:14" ht="12.75" customHeight="1">
      <c r="A8" s="137">
        <v>1</v>
      </c>
      <c r="B8" s="3" t="e">
        <f>+#REF!</f>
        <v>#REF!</v>
      </c>
      <c r="C8" s="4">
        <v>0</v>
      </c>
      <c r="D8" s="146" t="e">
        <f>SUM(C8:C12)/(COUNTIF(C8:C12,"&lt;&gt;0"))</f>
        <v>#DIV/0!</v>
      </c>
      <c r="E8" s="162"/>
      <c r="F8" s="163"/>
      <c r="G8" s="163"/>
      <c r="H8" s="163"/>
      <c r="I8" s="163"/>
      <c r="J8" s="163"/>
      <c r="K8" s="163"/>
      <c r="L8" s="163"/>
      <c r="M8" s="163"/>
      <c r="N8" s="164"/>
    </row>
    <row r="9" spans="1:14" ht="12.75" customHeight="1">
      <c r="A9" s="138"/>
      <c r="B9" s="5" t="e">
        <f>+#REF!</f>
        <v>#REF!</v>
      </c>
      <c r="C9" s="6">
        <v>0</v>
      </c>
      <c r="D9" s="147"/>
      <c r="E9" s="149"/>
      <c r="F9" s="149"/>
      <c r="G9" s="149"/>
      <c r="H9" s="149"/>
      <c r="I9" s="149"/>
      <c r="J9" s="149"/>
      <c r="K9" s="149"/>
      <c r="L9" s="149"/>
      <c r="M9" s="149"/>
      <c r="N9" s="150"/>
    </row>
    <row r="10" spans="1:14" ht="12.75" customHeight="1">
      <c r="A10" s="138"/>
      <c r="B10" s="5" t="e">
        <f>+#REF!</f>
        <v>#REF!</v>
      </c>
      <c r="C10" s="6">
        <v>0</v>
      </c>
      <c r="D10" s="147"/>
      <c r="E10" s="149"/>
      <c r="F10" s="149"/>
      <c r="G10" s="149"/>
      <c r="H10" s="149"/>
      <c r="I10" s="149"/>
      <c r="J10" s="149"/>
      <c r="K10" s="149"/>
      <c r="L10" s="149"/>
      <c r="M10" s="149"/>
      <c r="N10" s="150"/>
    </row>
    <row r="11" spans="1:14" ht="12.75" customHeight="1">
      <c r="A11" s="138"/>
      <c r="B11" s="5" t="e">
        <f>+#REF!</f>
        <v>#REF!</v>
      </c>
      <c r="C11" s="6">
        <v>0</v>
      </c>
      <c r="D11" s="147"/>
      <c r="E11" s="149"/>
      <c r="F11" s="149"/>
      <c r="G11" s="149"/>
      <c r="H11" s="149"/>
      <c r="I11" s="149"/>
      <c r="J11" s="149"/>
      <c r="K11" s="149"/>
      <c r="L11" s="149"/>
      <c r="M11" s="149"/>
      <c r="N11" s="150"/>
    </row>
    <row r="12" spans="1:14" ht="12.75" customHeight="1" thickBot="1">
      <c r="A12" s="139"/>
      <c r="B12" s="7" t="e">
        <f>+#REF!</f>
        <v>#REF!</v>
      </c>
      <c r="C12" s="8">
        <v>0</v>
      </c>
      <c r="D12" s="148"/>
      <c r="E12" s="155"/>
      <c r="F12" s="155"/>
      <c r="G12" s="155"/>
      <c r="H12" s="155"/>
      <c r="I12" s="155"/>
      <c r="J12" s="155"/>
      <c r="K12" s="155"/>
      <c r="L12" s="155"/>
      <c r="M12" s="155"/>
      <c r="N12" s="156"/>
    </row>
    <row r="13" spans="1:14" ht="12.75" customHeight="1">
      <c r="A13" s="137">
        <v>2</v>
      </c>
      <c r="B13" s="3" t="e">
        <f>+#REF!</f>
        <v>#REF!</v>
      </c>
      <c r="C13" s="4">
        <v>0</v>
      </c>
      <c r="D13" s="146" t="e">
        <f>SUM(C13:C17)/(COUNTIF(C13:C17,"&lt;&gt;0"))</f>
        <v>#DIV/0!</v>
      </c>
      <c r="E13" s="153"/>
      <c r="F13" s="153"/>
      <c r="G13" s="153"/>
      <c r="H13" s="153"/>
      <c r="I13" s="153"/>
      <c r="J13" s="153"/>
      <c r="K13" s="153"/>
      <c r="L13" s="153"/>
      <c r="M13" s="153"/>
      <c r="N13" s="154"/>
    </row>
    <row r="14" spans="1:14" ht="12.75" customHeight="1">
      <c r="A14" s="151"/>
      <c r="B14" s="5" t="e">
        <f>+#REF!</f>
        <v>#REF!</v>
      </c>
      <c r="C14" s="6">
        <v>0</v>
      </c>
      <c r="D14" s="147"/>
      <c r="E14" s="149"/>
      <c r="F14" s="149"/>
      <c r="G14" s="149"/>
      <c r="H14" s="149"/>
      <c r="I14" s="149"/>
      <c r="J14" s="149"/>
      <c r="K14" s="149"/>
      <c r="L14" s="149"/>
      <c r="M14" s="149"/>
      <c r="N14" s="150"/>
    </row>
    <row r="15" spans="1:14" ht="12.75" customHeight="1">
      <c r="A15" s="151"/>
      <c r="B15" s="5" t="e">
        <f>+#REF!</f>
        <v>#REF!</v>
      </c>
      <c r="C15" s="6">
        <v>0</v>
      </c>
      <c r="D15" s="147"/>
      <c r="E15" s="149"/>
      <c r="F15" s="149"/>
      <c r="G15" s="149"/>
      <c r="H15" s="149"/>
      <c r="I15" s="149"/>
      <c r="J15" s="149"/>
      <c r="K15" s="149"/>
      <c r="L15" s="149"/>
      <c r="M15" s="149"/>
      <c r="N15" s="150"/>
    </row>
    <row r="16" spans="1:14" ht="12.75" customHeight="1">
      <c r="A16" s="151"/>
      <c r="B16" s="5" t="e">
        <f>+#REF!</f>
        <v>#REF!</v>
      </c>
      <c r="C16" s="6">
        <v>0</v>
      </c>
      <c r="D16" s="147"/>
      <c r="E16" s="149"/>
      <c r="F16" s="149"/>
      <c r="G16" s="149"/>
      <c r="H16" s="149"/>
      <c r="I16" s="149"/>
      <c r="J16" s="149"/>
      <c r="K16" s="149"/>
      <c r="L16" s="149"/>
      <c r="M16" s="149"/>
      <c r="N16" s="150"/>
    </row>
    <row r="17" spans="1:14" ht="12.75" customHeight="1" thickBot="1">
      <c r="A17" s="152"/>
      <c r="B17" s="7" t="e">
        <f>+#REF!</f>
        <v>#REF!</v>
      </c>
      <c r="C17" s="8">
        <v>0</v>
      </c>
      <c r="D17" s="148"/>
      <c r="E17" s="155"/>
      <c r="F17" s="155"/>
      <c r="G17" s="155"/>
      <c r="H17" s="155"/>
      <c r="I17" s="155"/>
      <c r="J17" s="155"/>
      <c r="K17" s="155"/>
      <c r="L17" s="155"/>
      <c r="M17" s="155"/>
      <c r="N17" s="156"/>
    </row>
    <row r="18" spans="1:14" ht="12.75" customHeight="1">
      <c r="A18" s="137">
        <v>3</v>
      </c>
      <c r="B18" s="3" t="e">
        <f>+#REF!</f>
        <v>#REF!</v>
      </c>
      <c r="C18" s="4">
        <v>0</v>
      </c>
      <c r="D18" s="146" t="e">
        <f>SUM(C18:C22)/(COUNTIF(C18:C22,"&lt;&gt;0"))</f>
        <v>#DIV/0!</v>
      </c>
      <c r="E18" s="153"/>
      <c r="F18" s="153"/>
      <c r="G18" s="153"/>
      <c r="H18" s="153"/>
      <c r="I18" s="153"/>
      <c r="J18" s="153"/>
      <c r="K18" s="153"/>
      <c r="L18" s="153"/>
      <c r="M18" s="153"/>
      <c r="N18" s="154"/>
    </row>
    <row r="19" spans="1:14" ht="12.75" customHeight="1">
      <c r="A19" s="138"/>
      <c r="B19" s="5" t="e">
        <f>+#REF!</f>
        <v>#REF!</v>
      </c>
      <c r="C19" s="6">
        <v>0</v>
      </c>
      <c r="D19" s="147"/>
      <c r="E19" s="149"/>
      <c r="F19" s="149"/>
      <c r="G19" s="149"/>
      <c r="H19" s="149"/>
      <c r="I19" s="149"/>
      <c r="J19" s="149"/>
      <c r="K19" s="149"/>
      <c r="L19" s="149"/>
      <c r="M19" s="149"/>
      <c r="N19" s="150"/>
    </row>
    <row r="20" spans="1:14" ht="12.75" customHeight="1">
      <c r="A20" s="138"/>
      <c r="B20" s="5" t="e">
        <f>+#REF!</f>
        <v>#REF!</v>
      </c>
      <c r="C20" s="6">
        <v>0</v>
      </c>
      <c r="D20" s="147"/>
      <c r="E20" s="149"/>
      <c r="F20" s="149"/>
      <c r="G20" s="149"/>
      <c r="H20" s="149"/>
      <c r="I20" s="149"/>
      <c r="J20" s="149"/>
      <c r="K20" s="149"/>
      <c r="L20" s="149"/>
      <c r="M20" s="149"/>
      <c r="N20" s="150"/>
    </row>
    <row r="21" spans="1:14" ht="12.75" customHeight="1">
      <c r="A21" s="138"/>
      <c r="B21" s="5" t="e">
        <f>+#REF!</f>
        <v>#REF!</v>
      </c>
      <c r="C21" s="6">
        <v>0</v>
      </c>
      <c r="D21" s="147"/>
      <c r="E21" s="149"/>
      <c r="F21" s="149"/>
      <c r="G21" s="149"/>
      <c r="H21" s="149"/>
      <c r="I21" s="149"/>
      <c r="J21" s="149"/>
      <c r="K21" s="149"/>
      <c r="L21" s="149"/>
      <c r="M21" s="149"/>
      <c r="N21" s="150"/>
    </row>
    <row r="22" spans="1:14" ht="12.75" customHeight="1" thickBot="1">
      <c r="A22" s="139"/>
      <c r="B22" s="7" t="e">
        <f>+#REF!</f>
        <v>#REF!</v>
      </c>
      <c r="C22" s="8">
        <v>0</v>
      </c>
      <c r="D22" s="148"/>
      <c r="E22" s="155"/>
      <c r="F22" s="155"/>
      <c r="G22" s="155"/>
      <c r="H22" s="155"/>
      <c r="I22" s="155"/>
      <c r="J22" s="155"/>
      <c r="K22" s="155"/>
      <c r="L22" s="155"/>
      <c r="M22" s="155"/>
      <c r="N22" s="156"/>
    </row>
    <row r="23" spans="1:14" ht="12.75" customHeight="1">
      <c r="A23" s="137">
        <v>4</v>
      </c>
      <c r="B23" s="3" t="e">
        <f>+#REF!</f>
        <v>#REF!</v>
      </c>
      <c r="C23" s="4">
        <v>0</v>
      </c>
      <c r="D23" s="146" t="e">
        <f>SUM(C23:C27)/(COUNTIF(C23:C27,"&lt;&gt;0"))</f>
        <v>#DIV/0!</v>
      </c>
      <c r="E23" s="153"/>
      <c r="F23" s="153"/>
      <c r="G23" s="153"/>
      <c r="H23" s="153"/>
      <c r="I23" s="153"/>
      <c r="J23" s="153"/>
      <c r="K23" s="153"/>
      <c r="L23" s="153"/>
      <c r="M23" s="153"/>
      <c r="N23" s="154"/>
    </row>
    <row r="24" spans="1:14" ht="12.75" customHeight="1">
      <c r="A24" s="138"/>
      <c r="B24" s="5" t="e">
        <f>+#REF!</f>
        <v>#REF!</v>
      </c>
      <c r="C24" s="6">
        <v>0</v>
      </c>
      <c r="D24" s="147"/>
      <c r="E24" s="149"/>
      <c r="F24" s="149"/>
      <c r="G24" s="149"/>
      <c r="H24" s="149"/>
      <c r="I24" s="149"/>
      <c r="J24" s="149"/>
      <c r="K24" s="149"/>
      <c r="L24" s="149"/>
      <c r="M24" s="149"/>
      <c r="N24" s="150"/>
    </row>
    <row r="25" spans="1:14" ht="12.75" customHeight="1">
      <c r="A25" s="138"/>
      <c r="B25" s="5" t="e">
        <f>+#REF!</f>
        <v>#REF!</v>
      </c>
      <c r="C25" s="6">
        <v>0</v>
      </c>
      <c r="D25" s="147"/>
      <c r="E25" s="149"/>
      <c r="F25" s="149"/>
      <c r="G25" s="149"/>
      <c r="H25" s="149"/>
      <c r="I25" s="149"/>
      <c r="J25" s="149"/>
      <c r="K25" s="149"/>
      <c r="L25" s="149"/>
      <c r="M25" s="149"/>
      <c r="N25" s="150"/>
    </row>
    <row r="26" spans="1:14" ht="12.75" customHeight="1">
      <c r="A26" s="138"/>
      <c r="B26" s="5" t="e">
        <f>+#REF!</f>
        <v>#REF!</v>
      </c>
      <c r="C26" s="6">
        <v>0</v>
      </c>
      <c r="D26" s="147"/>
      <c r="E26" s="149"/>
      <c r="F26" s="149"/>
      <c r="G26" s="149"/>
      <c r="H26" s="149"/>
      <c r="I26" s="149"/>
      <c r="J26" s="149"/>
      <c r="K26" s="149"/>
      <c r="L26" s="149"/>
      <c r="M26" s="149"/>
      <c r="N26" s="150"/>
    </row>
    <row r="27" spans="1:14" ht="12.75" customHeight="1" thickBot="1">
      <c r="A27" s="139"/>
      <c r="B27" s="7" t="e">
        <f>+#REF!</f>
        <v>#REF!</v>
      </c>
      <c r="C27" s="8">
        <v>0</v>
      </c>
      <c r="D27" s="148"/>
      <c r="E27" s="155"/>
      <c r="F27" s="155"/>
      <c r="G27" s="155"/>
      <c r="H27" s="155"/>
      <c r="I27" s="155"/>
      <c r="J27" s="155"/>
      <c r="K27" s="155"/>
      <c r="L27" s="155"/>
      <c r="M27" s="155"/>
      <c r="N27" s="156"/>
    </row>
    <row r="28" spans="1:14" ht="12.75" customHeight="1">
      <c r="A28" s="137">
        <v>5</v>
      </c>
      <c r="B28" s="3" t="e">
        <f>+#REF!</f>
        <v>#REF!</v>
      </c>
      <c r="C28" s="4">
        <v>0</v>
      </c>
      <c r="D28" s="146" t="e">
        <f>SUM(C28:C32)/(COUNTIF(C28:C32,"&lt;&gt;0"))</f>
        <v>#DIV/0!</v>
      </c>
      <c r="E28" s="157"/>
      <c r="F28" s="157"/>
      <c r="G28" s="157"/>
      <c r="H28" s="157"/>
      <c r="I28" s="157"/>
      <c r="J28" s="157"/>
      <c r="K28" s="157"/>
      <c r="L28" s="157"/>
      <c r="M28" s="157"/>
      <c r="N28" s="158"/>
    </row>
    <row r="29" spans="1:14" ht="12.75" customHeight="1">
      <c r="A29" s="138"/>
      <c r="B29" s="5" t="e">
        <f>+#REF!</f>
        <v>#REF!</v>
      </c>
      <c r="C29" s="6">
        <v>0</v>
      </c>
      <c r="D29" s="147"/>
      <c r="E29" s="149"/>
      <c r="F29" s="149"/>
      <c r="G29" s="149"/>
      <c r="H29" s="149"/>
      <c r="I29" s="149"/>
      <c r="J29" s="149"/>
      <c r="K29" s="149"/>
      <c r="L29" s="149"/>
      <c r="M29" s="149"/>
      <c r="N29" s="150"/>
    </row>
    <row r="30" spans="1:14" ht="12.75" customHeight="1">
      <c r="A30" s="138"/>
      <c r="B30" s="5" t="e">
        <f>+#REF!</f>
        <v>#REF!</v>
      </c>
      <c r="C30" s="6">
        <v>0</v>
      </c>
      <c r="D30" s="147"/>
      <c r="E30" s="149"/>
      <c r="F30" s="149"/>
      <c r="G30" s="149"/>
      <c r="H30" s="149"/>
      <c r="I30" s="149"/>
      <c r="J30" s="149"/>
      <c r="K30" s="149"/>
      <c r="L30" s="149"/>
      <c r="M30" s="149"/>
      <c r="N30" s="150"/>
    </row>
    <row r="31" spans="1:14" ht="12.75" customHeight="1">
      <c r="A31" s="138"/>
      <c r="B31" s="5" t="e">
        <f>+#REF!</f>
        <v>#REF!</v>
      </c>
      <c r="C31" s="6">
        <v>0</v>
      </c>
      <c r="D31" s="147"/>
      <c r="E31" s="149"/>
      <c r="F31" s="149"/>
      <c r="G31" s="149"/>
      <c r="H31" s="149"/>
      <c r="I31" s="149"/>
      <c r="J31" s="149"/>
      <c r="K31" s="149"/>
      <c r="L31" s="149"/>
      <c r="M31" s="149"/>
      <c r="N31" s="150"/>
    </row>
    <row r="32" spans="1:14" ht="12.75" customHeight="1" thickBot="1">
      <c r="A32" s="139"/>
      <c r="B32" s="7" t="e">
        <f>+#REF!</f>
        <v>#REF!</v>
      </c>
      <c r="C32" s="8">
        <v>0</v>
      </c>
      <c r="D32" s="148"/>
      <c r="E32" s="155"/>
      <c r="F32" s="155"/>
      <c r="G32" s="155"/>
      <c r="H32" s="155"/>
      <c r="I32" s="155"/>
      <c r="J32" s="155"/>
      <c r="K32" s="155"/>
      <c r="L32" s="155"/>
      <c r="M32" s="155"/>
      <c r="N32" s="156"/>
    </row>
    <row r="33" ht="12.75" customHeight="1">
      <c r="D33" s="9"/>
    </row>
    <row r="34" spans="1:6" ht="12.75" customHeight="1">
      <c r="A34" s="2" t="s">
        <v>13</v>
      </c>
      <c r="F34" s="10" t="e">
        <f>+(D8+D13+D18+D23+D28)/O41</f>
        <v>#DIV/0!</v>
      </c>
    </row>
    <row r="36" spans="1:15" ht="12.75">
      <c r="A36" s="11" t="s">
        <v>22</v>
      </c>
      <c r="B36" s="12"/>
      <c r="E36" s="13"/>
      <c r="F36" s="14"/>
      <c r="O36" s="15">
        <f>COUNTIF(C8:C12,"&lt;&gt;0")</f>
        <v>0</v>
      </c>
    </row>
    <row r="37" spans="1:15" ht="12.75">
      <c r="A37" s="16"/>
      <c r="B37" s="16"/>
      <c r="E37" s="13"/>
      <c r="F37" s="14"/>
      <c r="O37" s="15">
        <f>COUNTIF(C13:C17,"&lt;&gt;0")</f>
        <v>0</v>
      </c>
    </row>
    <row r="38" ht="12.75">
      <c r="O38" s="15">
        <f>COUNTIF(C18:C22,"&lt;&gt;0")</f>
        <v>0</v>
      </c>
    </row>
    <row r="39" spans="1:15" ht="12.75">
      <c r="A39" s="16"/>
      <c r="B39" s="16" t="s">
        <v>16</v>
      </c>
      <c r="E39" s="13"/>
      <c r="F39" s="14"/>
      <c r="I39" s="17" t="s">
        <v>17</v>
      </c>
      <c r="O39" s="15">
        <f>COUNTIF(C23:C27,"&lt;&gt;0")</f>
        <v>0</v>
      </c>
    </row>
    <row r="40" spans="1:15" ht="12.75">
      <c r="A40" s="16" t="s">
        <v>14</v>
      </c>
      <c r="B40" s="16"/>
      <c r="E40" s="13"/>
      <c r="F40" s="14"/>
      <c r="I40" s="18" t="s">
        <v>15</v>
      </c>
      <c r="O40" s="15">
        <f>COUNTIF(C28:C32,"&lt;&gt;0")</f>
        <v>0</v>
      </c>
    </row>
    <row r="41" spans="1:15" ht="12.75">
      <c r="A41" s="18" t="s">
        <v>19</v>
      </c>
      <c r="I41" s="18" t="s">
        <v>19</v>
      </c>
      <c r="O41" s="15">
        <f>COUNTIF(O36:O40,"&lt;&gt;0")</f>
        <v>0</v>
      </c>
    </row>
  </sheetData>
  <sheetProtection/>
  <mergeCells count="40">
    <mergeCell ref="E5:N7"/>
    <mergeCell ref="E8:N8"/>
    <mergeCell ref="E9:N9"/>
    <mergeCell ref="E10:N10"/>
    <mergeCell ref="E11:N11"/>
    <mergeCell ref="E12:N12"/>
    <mergeCell ref="E22:N22"/>
    <mergeCell ref="E23:N23"/>
    <mergeCell ref="E14:N14"/>
    <mergeCell ref="E15:N15"/>
    <mergeCell ref="E16:N16"/>
    <mergeCell ref="E17:N17"/>
    <mergeCell ref="E27:N27"/>
    <mergeCell ref="E28:N28"/>
    <mergeCell ref="D28:D32"/>
    <mergeCell ref="E29:N29"/>
    <mergeCell ref="E19:N19"/>
    <mergeCell ref="E24:N24"/>
    <mergeCell ref="E25:N25"/>
    <mergeCell ref="E26:N26"/>
    <mergeCell ref="E20:N20"/>
    <mergeCell ref="E21:N21"/>
    <mergeCell ref="A28:A32"/>
    <mergeCell ref="E30:N30"/>
    <mergeCell ref="E31:N31"/>
    <mergeCell ref="A13:A17"/>
    <mergeCell ref="A18:A22"/>
    <mergeCell ref="E13:N13"/>
    <mergeCell ref="E18:N18"/>
    <mergeCell ref="E32:N32"/>
    <mergeCell ref="D13:D17"/>
    <mergeCell ref="D18:D22"/>
    <mergeCell ref="A8:A12"/>
    <mergeCell ref="A5:A7"/>
    <mergeCell ref="B5:B7"/>
    <mergeCell ref="C5:C7"/>
    <mergeCell ref="D5:D7"/>
    <mergeCell ref="A23:A27"/>
    <mergeCell ref="D8:D12"/>
    <mergeCell ref="D23:D27"/>
  </mergeCells>
  <dataValidations count="1">
    <dataValidation type="date" operator="greaterThanOrEqual" allowBlank="1" showInputMessage="1" showErrorMessage="1" sqref="E8:E43">
      <formula1>41426</formula1>
    </dataValidation>
  </dataValidations>
  <printOptions/>
  <pageMargins left="1.3779527559055118" right="0.4330708661417323" top="1.0236220472440944" bottom="0.7480314960629921" header="0.31496062992125984" footer="0.31496062992125984"/>
  <pageSetup horizontalDpi="600" verticalDpi="600" orientation="landscape" paperSize="5" scale="90" r:id="rId4"/>
  <headerFooter>
    <oddHeader>&amp;L&amp;G&amp;C&amp;"Arial,Negrita"&amp;14
PLAN DE MEJORAMIENTO ARCHIVÍSTICO
&amp;RVersion: 05
2013/26/07
&amp;P de &amp;N&amp;16
</oddHeader>
    <oddFooter>&amp;L&amp;"Arial,Normal"&amp;10Proceso: Inspección, control y vigilancia&amp;RCódigo: ICF-F-03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ICV-F-03_PLAN_DE_MEJORAMIENTO_ARCHIVISTICO</dc:title>
  <dc:subject/>
  <dc:creator>YAMITH GARCIA VERA</dc:creator>
  <cp:keywords/>
  <dc:description/>
  <cp:lastModifiedBy>Amendoza</cp:lastModifiedBy>
  <cp:lastPrinted>2016-07-15T16:00:11Z</cp:lastPrinted>
  <dcterms:created xsi:type="dcterms:W3CDTF">2009-05-18T14:16:31Z</dcterms:created>
  <dcterms:modified xsi:type="dcterms:W3CDTF">2017-01-27T16:48:27Z</dcterms:modified>
  <cp:category/>
  <cp:version/>
  <cp:contentType/>
  <cp:contentStatus/>
</cp:coreProperties>
</file>