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16170" windowHeight="6480" activeTab="1"/>
  </bookViews>
  <sheets>
    <sheet name="Instrucciones" sheetId="3" r:id="rId1"/>
    <sheet name="PAS 2018" sheetId="1" r:id="rId2"/>
    <sheet name="CODIGOS" sheetId="2" r:id="rId3"/>
  </sheets>
  <externalReferences>
    <externalReference r:id="rId4"/>
    <externalReference r:id="rId5"/>
    <externalReference r:id="rId6"/>
    <externalReference r:id="rId7"/>
    <externalReference r:id="rId8"/>
    <externalReference r:id="rId9"/>
  </externalReferences>
  <definedNames>
    <definedName name="DIME">[1]DIMYCOMP!$B$2:$K$2</definedName>
    <definedName name="DIMEN">[2]DIMYCOM!$B$12:$B$21</definedName>
    <definedName name="_xlnm.Print_Titles" localSheetId="1">'PAS 2018'!$5:$6</definedName>
  </definedNames>
  <calcPr calcId="125725"/>
</workbook>
</file>

<file path=xl/calcChain.xml><?xml version="1.0" encoding="utf-8"?>
<calcChain xmlns="http://schemas.openxmlformats.org/spreadsheetml/2006/main">
  <c r="H373" i="1"/>
  <c r="H371"/>
  <c r="R361"/>
  <c r="R357"/>
  <c r="G203"/>
  <c r="G173"/>
  <c r="G170"/>
  <c r="G169"/>
  <c r="G161"/>
  <c r="G158"/>
  <c r="G154"/>
  <c r="G149"/>
  <c r="G147"/>
  <c r="G145"/>
  <c r="G120"/>
  <c r="G107"/>
  <c r="G100"/>
  <c r="G98"/>
  <c r="G88"/>
  <c r="H88" s="1"/>
  <c r="G75"/>
  <c r="V71"/>
  <c r="K71"/>
  <c r="D71"/>
  <c r="V70"/>
  <c r="V69"/>
  <c r="D69"/>
  <c r="D68"/>
  <c r="D67" s="1"/>
  <c r="V67"/>
  <c r="V66"/>
  <c r="K65"/>
  <c r="V64"/>
  <c r="K64"/>
  <c r="V63"/>
  <c r="D63"/>
  <c r="V62"/>
  <c r="V60"/>
  <c r="D60"/>
  <c r="V59"/>
  <c r="V58"/>
  <c r="D58"/>
  <c r="V57"/>
  <c r="D56"/>
  <c r="D55" s="1"/>
  <c r="D53" s="1"/>
  <c r="V55"/>
  <c r="V54"/>
  <c r="D54"/>
  <c r="V53"/>
  <c r="V52"/>
  <c r="D52"/>
  <c r="V51"/>
  <c r="D51"/>
  <c r="D49"/>
  <c r="V48"/>
  <c r="D47"/>
  <c r="V46"/>
  <c r="K45"/>
  <c r="K44"/>
  <c r="D44"/>
  <c r="D43"/>
  <c r="D48" s="1"/>
  <c r="K42"/>
  <c r="D42"/>
  <c r="D41"/>
  <c r="K40"/>
  <c r="V39"/>
  <c r="D39"/>
  <c r="V38"/>
  <c r="D38"/>
  <c r="K36"/>
  <c r="D35"/>
  <c r="V34"/>
  <c r="D34"/>
  <c r="D33"/>
  <c r="D32"/>
  <c r="V30"/>
  <c r="V29"/>
  <c r="V28"/>
  <c r="D28"/>
  <c r="V27"/>
  <c r="K27"/>
  <c r="V24"/>
  <c r="K16"/>
  <c r="D16"/>
  <c r="V14"/>
  <c r="V15"/>
  <c r="D7"/>
  <c r="S401" l="1"/>
  <c r="R401" l="1"/>
</calcChain>
</file>

<file path=xl/comments1.xml><?xml version="1.0" encoding="utf-8"?>
<comments xmlns="http://schemas.openxmlformats.org/spreadsheetml/2006/main">
  <authors>
    <author>Claudio</author>
    <author>MGU</author>
  </authors>
  <commentList>
    <comment ref="F7" authorId="0">
      <text>
        <r>
          <rPr>
            <b/>
            <sz val="9"/>
            <color indexed="81"/>
            <rFont val="Tahoma"/>
            <family val="2"/>
          </rPr>
          <t>OAP: Por favor seleccionar el Tipo de Población Beneficiaria de la lista</t>
        </r>
        <r>
          <rPr>
            <sz val="9"/>
            <color indexed="81"/>
            <rFont val="Tahoma"/>
            <family val="2"/>
          </rPr>
          <t xml:space="preserve">
</t>
        </r>
      </text>
    </comment>
    <comment ref="R14" authorId="1">
      <text>
        <r>
          <rPr>
            <b/>
            <sz val="9"/>
            <color indexed="81"/>
            <rFont val="Tahoma"/>
            <family val="2"/>
          </rPr>
          <t>MGU:</t>
        </r>
        <r>
          <rPr>
            <sz val="9"/>
            <color indexed="81"/>
            <rFont val="Tahoma"/>
            <family val="2"/>
          </rPr>
          <t xml:space="preserve">
contaratcion ext</t>
        </r>
      </text>
    </comment>
    <comment ref="R15" authorId="1">
      <text>
        <r>
          <rPr>
            <b/>
            <sz val="9"/>
            <color indexed="81"/>
            <rFont val="Tahoma"/>
            <family val="2"/>
          </rPr>
          <t>MGU:</t>
        </r>
        <r>
          <rPr>
            <sz val="9"/>
            <color indexed="81"/>
            <rFont val="Tahoma"/>
            <family val="2"/>
          </rPr>
          <t xml:space="preserve">
contratacion ext </t>
        </r>
      </text>
    </comment>
    <comment ref="R53" authorId="1">
      <text>
        <r>
          <rPr>
            <b/>
            <sz val="9"/>
            <color indexed="81"/>
            <rFont val="Tahoma"/>
            <family val="2"/>
          </rPr>
          <t>MGU:</t>
        </r>
        <r>
          <rPr>
            <sz val="9"/>
            <color indexed="81"/>
            <rFont val="Tahoma"/>
            <family val="2"/>
          </rPr>
          <t xml:space="preserve">
contratacion ext</t>
        </r>
      </text>
    </comment>
    <comment ref="R59" authorId="1">
      <text>
        <r>
          <rPr>
            <b/>
            <sz val="9"/>
            <color indexed="81"/>
            <rFont val="Tahoma"/>
            <family val="2"/>
          </rPr>
          <t>MGU:</t>
        </r>
        <r>
          <rPr>
            <sz val="9"/>
            <color indexed="81"/>
            <rFont val="Tahoma"/>
            <family val="2"/>
          </rPr>
          <t xml:space="preserve">
contratacion </t>
        </r>
      </text>
    </comment>
    <comment ref="R357" authorId="1">
      <text>
        <r>
          <rPr>
            <b/>
            <sz val="9"/>
            <color indexed="81"/>
            <rFont val="Tahoma"/>
            <family val="2"/>
          </rPr>
          <t>MGU:</t>
        </r>
        <r>
          <rPr>
            <sz val="9"/>
            <color indexed="81"/>
            <rFont val="Tahoma"/>
            <family val="2"/>
          </rPr>
          <t xml:space="preserve">
CONTRATACION ESE MEDICAMENTOS</t>
        </r>
      </text>
    </comment>
    <comment ref="R362" authorId="1">
      <text>
        <r>
          <rPr>
            <b/>
            <sz val="9"/>
            <color indexed="81"/>
            <rFont val="Tahoma"/>
            <family val="2"/>
          </rPr>
          <t>MGU:</t>
        </r>
        <r>
          <rPr>
            <sz val="9"/>
            <color indexed="81"/>
            <rFont val="Tahoma"/>
            <family val="2"/>
          </rPr>
          <t xml:space="preserve">
contratacion directa</t>
        </r>
      </text>
    </comment>
    <comment ref="R363" authorId="1">
      <text>
        <r>
          <rPr>
            <b/>
            <sz val="9"/>
            <color indexed="81"/>
            <rFont val="Tahoma"/>
            <family val="2"/>
          </rPr>
          <t>MGU:</t>
        </r>
        <r>
          <rPr>
            <sz val="9"/>
            <color indexed="81"/>
            <rFont val="Tahoma"/>
            <family val="2"/>
          </rPr>
          <t xml:space="preserve">
contratacion directa</t>
        </r>
      </text>
    </comment>
  </commentList>
</comments>
</file>

<file path=xl/sharedStrings.xml><?xml version="1.0" encoding="utf-8"?>
<sst xmlns="http://schemas.openxmlformats.org/spreadsheetml/2006/main" count="2652" uniqueCount="787">
  <si>
    <t>Proyecto/Acción o Programa</t>
  </si>
  <si>
    <t>Producto a obtener</t>
  </si>
  <si>
    <t>Población beneficiaria</t>
  </si>
  <si>
    <t>Actividades</t>
  </si>
  <si>
    <t>Plazo</t>
  </si>
  <si>
    <t>Responsable</t>
  </si>
  <si>
    <t>Costo Total</t>
  </si>
  <si>
    <t>Fuentes de Financiación</t>
  </si>
  <si>
    <t>Tipo de Población</t>
  </si>
  <si>
    <t>Cantidad esperada</t>
  </si>
  <si>
    <t>Localización del Proyecto/Acción o Programa</t>
  </si>
  <si>
    <t>Municipio</t>
  </si>
  <si>
    <t>Localidad</t>
  </si>
  <si>
    <t>Dependencia:</t>
  </si>
  <si>
    <t>Secretario/Jefe/Gerente/Director:</t>
  </si>
  <si>
    <t>Elaborado por:</t>
  </si>
  <si>
    <t>Fecha diligenciamiento:</t>
  </si>
  <si>
    <t>Posición FUT POAI 2018</t>
  </si>
  <si>
    <t>General</t>
  </si>
  <si>
    <t>No aplica</t>
  </si>
  <si>
    <t>Sistema General de Participaciones</t>
  </si>
  <si>
    <t>Todos</t>
  </si>
  <si>
    <t>CODIGOS</t>
  </si>
  <si>
    <t>DIMENSIONES PDSP</t>
  </si>
  <si>
    <t>COMPONENTES PDSP</t>
  </si>
  <si>
    <t>Fuente de Recursos</t>
  </si>
  <si>
    <t>Categoria Fuente de Recursos</t>
  </si>
  <si>
    <t>Linea Operativa PDSP</t>
  </si>
  <si>
    <t>Categoria de la Linea Operativa</t>
  </si>
  <si>
    <t>Sub Categoria AENXO TÉCNICO RESOLUCIÓN 518 DE 2015</t>
  </si>
  <si>
    <t>Unidad de Medida</t>
  </si>
  <si>
    <t>1.1.1.1. DIMENSIÓN DE SALUD AMBIENTAL</t>
  </si>
  <si>
    <t>1.1.1.1.1 HÁBITAT SALUDABLE</t>
  </si>
  <si>
    <t>1. Recursos Provenientes del Sistema General de Participaciones (SGP), los estimará el MSPS a cada ET conforme  a la Ley 715 de 2001</t>
  </si>
  <si>
    <t>1.1.1. Destinados para salud pública: acciones de salud pública, de promoción y prevención en el marco de la estrategia de atención primaria en salud (10% de la asignación del SGP anual en salud).</t>
  </si>
  <si>
    <t>PROMOCIÓN DE LA SALUD</t>
  </si>
  <si>
    <t xml:space="preserve">PIC </t>
  </si>
  <si>
    <t>REHABILITACIÓN BASADA EN COMUNIDAD</t>
  </si>
  <si>
    <t>AÑOS</t>
  </si>
  <si>
    <t>1.1.1.1.2 SITUACIONES EN SALUD RELACIONADAS CON CONDICIONES AMBIENTALES</t>
  </si>
  <si>
    <t>1. Recursos Provenientes del Sistema General de Participaciones (SGP), los estimará el MSPS a cada ET conforme  a la Ley 715 de 2002</t>
  </si>
  <si>
    <t>1.1.2. Destinados al régimen subsidiado.</t>
  </si>
  <si>
    <t>PIC</t>
  </si>
  <si>
    <t>PREVENCIÓN Y CONTROL DE VECTORES</t>
  </si>
  <si>
    <t>AVPP</t>
  </si>
  <si>
    <t>1.1.1.2 DIMENSIÓN DE VIDA SALUDABLE Y CONDICIONES NO TRANSMISIBLES</t>
  </si>
  <si>
    <t>1.1.1.2.1 MODOS, CONDICIONES Y ESTILOS DE VIDA SALUDABLES</t>
  </si>
  <si>
    <t>1. Recursos Provenientes del Sistema General de Participaciones (SGP), los estimará el MSPS a cada ET conforme  a la Ley 715 de 2003</t>
  </si>
  <si>
    <t>1.1.3. Destinados a prestación de servicios de salud, prioritariamente en aquellos lugares donde solo el Estado está en capacidad de prestar el servicio de salud en condiciones de eficiencia y/o régimen subsidiado (el valor restante de la asignación del SGP en salud anual) .</t>
  </si>
  <si>
    <t>CONFORMACIÓN Y FORTALECIMIENTO DE REDES SOCIALES, COMUNITARIAS, SECTORIALES E INTERSECTORIALES</t>
  </si>
  <si>
    <t>AVISAS</t>
  </si>
  <si>
    <t>1.1.1.2.2 CONDICIONES CRÓNICAS PREVALENTES</t>
  </si>
  <si>
    <t>1. Recursos Provenientes del Sistema General de Participaciones (SGP), los estimará el MSPS a cada ET conforme  a la Ley 715 de 2004</t>
  </si>
  <si>
    <t>1.1.4. Destinados a la prestación se servicios de salud a la población pobre en lo no cubierto con subsidios a la demanda (aportes patronales).</t>
  </si>
  <si>
    <t>ZONAS DE ORIENTACIÓN Y CENTROS DE ESCUCHA</t>
  </si>
  <si>
    <t>CASOS</t>
  </si>
  <si>
    <t>1.1.1.3 DIMENSIÓN CONVIVENCIA SOCIAL Y SALUD MENTAL</t>
  </si>
  <si>
    <t>1.1.1.3.1 PROMOCIÓN DE LA SALUD MENTAL Y LA CONVIVENCIA</t>
  </si>
  <si>
    <t>1. Recursos Provenientes del Sistema General de Participaciones (SGP), los estimará el MSPS a cada ET conforme  a la Ley 715 de 2005</t>
  </si>
  <si>
    <t>1.1.5. Destinados al pago de obligaciones que no fueren posibles por parte de las Empresas Sociales del Estado - ESE  (compra de cartera). Fondo de Salvamento y Garantía del sector salud - FONSAET (Ley 1608 de 2013).</t>
  </si>
  <si>
    <t>INFORMACIÓN EN SALUD</t>
  </si>
  <si>
    <t>DOCUMENTOS</t>
  </si>
  <si>
    <t>1.1.1.3.2 PREVENCIÓN Y ATENCIÓN INTEGRAL A PROBLEMAS Y TRASTORNOS MENTALES Y A DIFERENTES FORMAS DE VIOLENCIA</t>
  </si>
  <si>
    <t>1. Recursos Provenientes del Sistema General de Participaciones (SGP), los estimará el MSPS a cada ET conforme  a la Ley 715 de 2006</t>
  </si>
  <si>
    <t>1.1.6. Destinados a los aportes patronales.</t>
  </si>
  <si>
    <t>EDUCACIÓN Y COMUNICACIÓN EN SALUD</t>
  </si>
  <si>
    <t>HABITANTES</t>
  </si>
  <si>
    <t>1.1.1.4 DIMENSIÓN SEGURIDAD ALIMENTARIA Y NUTRICIONAL</t>
  </si>
  <si>
    <t>1.1.1.4.1 DISPONIBILIDAD Y ACCESO A LOS ALIMENTOS</t>
  </si>
  <si>
    <t>1. Recursos Provenientes del Sistema General de Participaciones (SGP), los estimará el MSPS a cada ET conforme  a la Ley 715 de 2007</t>
  </si>
  <si>
    <t>1.1.7. Recursos transformados SGP- Prestación (Res. 4015/2013).  Son Recursos que no son necesarios para la financiación del componente de prestación de servicios en lo no cubierto con subsidiados a la demanda del SGP-Prestación transformados al Régimen Subsidiado.</t>
  </si>
  <si>
    <t>INTERVENCIÓN DE LA POBLACIÓN TRABAJADORA INFORMAL</t>
  </si>
  <si>
    <t>NÚMERO</t>
  </si>
  <si>
    <t>1.1.1.4.2 CONSUMO Y APROVECHAMIENTO BIOLÓGICO DE ALIMENTOS</t>
  </si>
  <si>
    <t>1. Recursos Provenientes del Sistema General de Participaciones (SGP), los estimará el MSPS a cada ET conforme  a la Ley 715 de 2008</t>
  </si>
  <si>
    <t xml:space="preserve">1.2. Recursos del SGP - Propósito General de Libre Destinación </t>
  </si>
  <si>
    <t>CANALIZACIÓN</t>
  </si>
  <si>
    <t>PERSONAS</t>
  </si>
  <si>
    <t>1.1.1.4.3 INOCUIDAD Y CALIDAD DE LOS ALIMENTOS</t>
  </si>
  <si>
    <t>2. Transferencias en salud del Ministerio de Salud y Protección Social (MSPS)</t>
  </si>
  <si>
    <t>N/A</t>
  </si>
  <si>
    <t>CARACTERIZACIÓN SOCIAL Y AMBIENTAL</t>
  </si>
  <si>
    <t>PORCENTAJE</t>
  </si>
  <si>
    <t>1.1.1.5 DIMENSIÓN SEXUALIDAD, DERECHOS SEXUALES Y REPRODUCTIVOS</t>
  </si>
  <si>
    <t>1.1.1.5.1 PROMOCIÓN DE LOS DERECHOS SEXUALES Y REPRODUCTIVOS Y EQUIDAD DE GÉNERO</t>
  </si>
  <si>
    <t>3. Rentas cedidas (Departamentos)</t>
  </si>
  <si>
    <t>TAMIZAJE</t>
  </si>
  <si>
    <t>1.1.1.5.2 PREVENCIÓN Y ATENCIÓN INTEGRAL EN SALUD SEXUAL Y REPRODUCTIVA DESDE UN ENFOQUE DE DERECHOS</t>
  </si>
  <si>
    <t>4. Recursos del Esfuerzo Propio Territorial (Recursos propios)</t>
  </si>
  <si>
    <t>JORNADAS DE SALUD</t>
  </si>
  <si>
    <t>1.1.1.6 DIMENSIÓN VIDA SALUDABLE Y ENFERMEDADES TRANSMISIBLES</t>
  </si>
  <si>
    <t>1.1.1.6.1 ENFERMEDADES EMERGENTES, RE-EMERGENTES Y DESATENDIDAS</t>
  </si>
  <si>
    <t>5. Recursos de las Cajas de Compensación Familiar (Municipios)</t>
  </si>
  <si>
    <t>VACUNACIÓN ANTIRRÁBICA</t>
  </si>
  <si>
    <t>1.1.1.6.2 ENFERMEDADES INMUNOPREVENIBLES</t>
  </si>
  <si>
    <t>6. FOSYGA (% destinado a ET)</t>
  </si>
  <si>
    <t>BIOLÓGICO</t>
  </si>
  <si>
    <t>1.1.1.6.3 CONDICIONES Y SITUACIONES ENDEMO- EPIDÉMICAS</t>
  </si>
  <si>
    <t>7. Otros Recursos departamentales y/o distritales</t>
  </si>
  <si>
    <t>MEDICAMENTOS</t>
  </si>
  <si>
    <t>1.1.1.7 DIMENSIÓN SALUD PÚBLICA EN EMERGENCIAS Y DESASTRES</t>
  </si>
  <si>
    <t>1.1.1.7.1 GESTIÓN INTEGRAL DE RIESGOS EN EMERGENCIAS Y DESASTRES</t>
  </si>
  <si>
    <t>AGENDA TRANSECTORIAL</t>
  </si>
  <si>
    <t>1.1.1.7.2 RESPUESTA EN SALUD ANTE SITUACIONES DE EMERGENCIAS Y DESASTRES</t>
  </si>
  <si>
    <t>GESTIÓN DE RIESGO EN SALUD</t>
  </si>
  <si>
    <t>INDIVIDUAL - POS</t>
  </si>
  <si>
    <t>1.1.1.8 DIMENSIÓN SALUD Y ÁMBITO LABORAL</t>
  </si>
  <si>
    <t>1.1.1.8.1 SEGURIDAD Y SALUD EN EL TRABAJO</t>
  </si>
  <si>
    <t>COLECTIVO - PIC</t>
  </si>
  <si>
    <t>1.1.1.8.2 SITUACIONES PREVALENTES DE ORIGEN LABORAL</t>
  </si>
  <si>
    <t>GESTIÓN DE LA SALUD PÚBLICA</t>
  </si>
  <si>
    <t>GSP</t>
  </si>
  <si>
    <t>1.1.1.9 DIMENSIÓN TRANSVERSAL GESTIÓN DIFERENCIAL DE POBLACIONES VULNERABLES</t>
  </si>
  <si>
    <t>1.1.1.9.1 DESARROLLO INTEGRAL DE LAS NIÑAS, NIÑOS Y ADOLESCENTES</t>
  </si>
  <si>
    <t>1.1.1.9.2 ENVEJECIMIENTO Y VEJEZ</t>
  </si>
  <si>
    <t>1.1.1.9.3 SALUD Y GÉNERO</t>
  </si>
  <si>
    <t>1.1.1.9.4 SALUD EN POBLACIÓNES ÉTNICAS</t>
  </si>
  <si>
    <t>1.1.1.9.5 DISCAPACIDAD</t>
  </si>
  <si>
    <t>1.1.1.9.6 VÍCTIMAS DEL CONFLICTO ARMADO INTERNO</t>
  </si>
  <si>
    <t>1.1.1.10 DIMENSIÓN FORTALECIMIENTO DE LA AUTORIDAD SANITARIA PARA LA GESTIÓN EN SALUD</t>
  </si>
  <si>
    <t>1.1.1.10.1 FORTALECIMIENTO DE LA AUTORIDAD SANITARIA</t>
  </si>
  <si>
    <t>SECRETARIA SECCIONAL DE SALLLUD / FAS PARA LA SALUD PUBLICA</t>
  </si>
  <si>
    <t>MANUEL NAVARRO RADA</t>
  </si>
  <si>
    <t>ENERO/25/2018</t>
  </si>
  <si>
    <t>Apoyo a la ejecucion de las acciones colectivas y gestion de la salud publica para el  logro de un Magdalena Saludable vigencia 2018</t>
  </si>
  <si>
    <t>Desarrollar intervenciones de Educacion y Comunicación en calidad del agua a la comunidad de los 29 municipios</t>
  </si>
  <si>
    <t>JULIANA URIBE VALDIVIESO</t>
  </si>
  <si>
    <t xml:space="preserve">Realizar abogacia para la elaboracion de planes de accion y PAIES de 3 municipios </t>
  </si>
  <si>
    <t xml:space="preserve">Mantener coberturas  del 90%  de vacunacion canina y felina </t>
  </si>
  <si>
    <t>Formular la EGI Zoonosis</t>
  </si>
  <si>
    <t>Vigilar y monitorear la calidad del agua en el 100% de los sistemas  de suministro e implementar planes de mejoramiento en los que incumplen BPS</t>
  </si>
  <si>
    <t xml:space="preserve">Fortalecer  la gestion en salud publica en lo concerniente a la coordinacion intersectorial  a traves del COTSA , mesas sectoriales y demas espacios creados </t>
  </si>
  <si>
    <t>Atender brotes y eventos asociados a sustancias toxicas</t>
  </si>
  <si>
    <t>Mejorar  el manejo de sustancias toxicas  en la cadena de comercialización a traves del reuniones trimestratles  del comité seccional de plaguicidas y la mesa de sustancias toxicas cuando esta opere</t>
  </si>
  <si>
    <t>Visitados el 100% de establecimientos que manipulan sustancias toxicas priorizados con enfoque de riesgo</t>
  </si>
  <si>
    <t>Visitar el 100% de establecimientos de interes sanitario  priorizados con enfoque de riesgo</t>
  </si>
  <si>
    <t>Vigilar la gestion interna de residuos hospitalarios y similares  en el 100%  publicos de prestadores  del departamento y del 100% de los privados priorizados</t>
  </si>
  <si>
    <t>Propiciar la disminución de Botadero A Cielo Abierto en los 29 municipios  a traves del comité de residuos y mesas afines</t>
  </si>
  <si>
    <t xml:space="preserve">Desarrollar capacidades  institucionales al equipo de profesionales en  vigilancia sanitaria en  residuos </t>
  </si>
  <si>
    <t>Realizar abogacia para Fortalecer  la autoridad sanitaria desde sus competencias  laborales para desarrollar la dimension de Salud Ambiental.</t>
  </si>
  <si>
    <t>Desarrollar capacidades  institucionales al equipo de profesionales en divesrsos topicos de vigilancia sanitaria</t>
  </si>
  <si>
    <t>Fortalecer la coordinación intersectorial relacionada con la calidad del aire, ruido y radiaciones mediante un plan de reuniones</t>
  </si>
  <si>
    <t xml:space="preserve">Desarrollar proyectos  para estudiar  la  carga ambiental de la enfermedads asociados  a aire, ruido y radiaciones </t>
  </si>
  <si>
    <t>Fortalecer la articulacion intersectorial a traves del comite seccional de Sanidad Portuaria  y reuniones con otros sectores involucrados mediente un plan de reuniones</t>
  </si>
  <si>
    <t>Desarrollar capacidades institucionales al equipo de profesionales en diversos topicos de vigilancia sanitaria</t>
  </si>
  <si>
    <t xml:space="preserve">Promocionar la salud a traves de intervenciones de Educacion y comunicación hacia los entornos saludables en 8 municipios priorizados </t>
  </si>
  <si>
    <t>Fortalecer  la gestion en salud publica en lo concerniente a la coordinacion intersectorial  a traves de reuniones trimestrales  del consejo seccional de zoonosis</t>
  </si>
  <si>
    <t>Ejercer  abogacia para la implementacion  de la estrategia de  tenencia responsable de animales en los 29 municipios</t>
  </si>
  <si>
    <t>Ejecutar  un plan de IVC de rabia y otras zoonosis</t>
  </si>
  <si>
    <t>Ejerccer  abogacia para la implementacion  de la estrategia de  tenencia responsable de animales en los 29 municipios</t>
  </si>
  <si>
    <t>Desarrollar capacidades  institucionales al equpo de tecnicos en vigilancia de rabia y otras zoonosis</t>
  </si>
  <si>
    <t>Fortalecer  gestion en salud publica en lo concerniente a la coordinacion intersectorial  en pro de un transporte seguro a traves de reuniones periodicas</t>
  </si>
  <si>
    <t xml:space="preserve">Garantizar la IVC en el 95 % de los establecimientos sanitarios que generan factores de riesgo para la salud de la poblacion del Departamento </t>
  </si>
  <si>
    <t>Fortalecer  la autoridad sanitaria desde sus competencias  laborales para desarrollar la dimension de Salud Ambiental en el componente de cambio climático</t>
  </si>
  <si>
    <t xml:space="preserve">Implementar en el 100%  de los municipios en la estrategia 4 x 4 ampliada </t>
  </si>
  <si>
    <t>Avanzar en la adopcion  de la politica publica para la modos, condiciones y estilos de vida saludable de manera gradual en el cuatrenio</t>
  </si>
  <si>
    <t>Incrementar en 20% las practicas del autocuidado en las acciones de prevención y manejo de las enfermedades no transmisibles, bucal, visual y auditiva</t>
  </si>
  <si>
    <t xml:space="preserve">Desarrollar  y socializar el plan departamental  de reducion del consumo de sustancias psicoactivas </t>
  </si>
  <si>
    <t xml:space="preserve">Adopción e implementación de la politica publica de salud mental en los 29 municipios. </t>
  </si>
  <si>
    <t xml:space="preserve">
Realizar educación en salud  sobre uso y manejo adecuado de plaguicidas  y desestimulacion del reúso de envases y empaques en el entorno educativo dirigidas a padres, educadores y jovenes  de 10 y 11  en escuelas de los municipio con prioridad en zona rural
</t>
  </si>
  <si>
    <t xml:space="preserve">Realizar capacitacion  en el entorno hogar  al 100% de  parteras  empiricas identificadas   para  construir saberes en manejo de residuos hospitalarios y similares </t>
  </si>
  <si>
    <t xml:space="preserve">  Ejercer abogacia  y dialogo politico con  las distintas entidades identificadas para la  formulación e implementacion de los PAIES en Sevillano (Cienaga) , Cauca y Buenos Aires (Aracataca) y vereda 16 de julio (Zona Bananera). A traves de 3 reuniones en cada territorio</t>
  </si>
  <si>
    <t xml:space="preserve">Realizar monitoreo de cobertura en el entorno hogar en  los 29 municipios </t>
  </si>
  <si>
    <t>Realizar gestion con los veterinarios en el entorno laboral para vinvularlos al sistema de notificacion de vacunacin canina</t>
  </si>
  <si>
    <t>Realizar monitoreo de coberturas en los municipios que se prioricen de acuerdo a las coberturas y reportes de vacunacion</t>
  </si>
  <si>
    <t>Realizar la gestion de insumos criticos para la vacunacion canina</t>
  </si>
  <si>
    <t xml:space="preserve">Celebrar en cada municpiío el Dia de la Rabia  en el entorno comunitario con participacion  e integracion de la comunidad en general </t>
  </si>
  <si>
    <t xml:space="preserve">Desarrollar las acciones encaminadas a la formulacion de la EGI zoonosis - primera fase según lineamientos nacionales </t>
  </si>
  <si>
    <t xml:space="preserve">Realiza visita sanitaria  al  100 % acueductos  tanto en zona urbana como rural, actualizar los puntos de monitoreo </t>
  </si>
  <si>
    <t xml:space="preserve">Actualizar el 100% de los mapas de riesgo vigentes </t>
  </si>
  <si>
    <t xml:space="preserve">Dar respuesta a las solicitudes del PDA </t>
  </si>
  <si>
    <t xml:space="preserve">Vigilar las caracterisitsticas  fisicoquimicas y microbilologicas mediante Toma muestras  de agua para consumo humano en los  29 municipios y realizar la notificacion al prestador </t>
  </si>
  <si>
    <t xml:space="preserve">Realizar vigilancia activa de colera  en los 29 municipios </t>
  </si>
  <si>
    <t xml:space="preserve">Realizar inspeccion sanitaria y toma de muestras en el 100% de los estanques censados </t>
  </si>
  <si>
    <t>Realizar acciones de coordinacion y concertacion intersectorial a traves de la mesa de calidad del agua (descentralizada)</t>
  </si>
  <si>
    <t>Vigilancia  sanitaria del 100% de  brotes asociados  a plaguicidas y  otras sustancias toxicas  e investigacion de campo en  casos positivos de intoxicacion por plaguicidas (CONTROL DE BROTES)</t>
  </si>
  <si>
    <t xml:space="preserve">Realizar Gestion intersectorial a traves del comitte seccional de plaguicidas y la mesa de sustancias toxicas para dar cumplimiento al plan de accion del mismo </t>
  </si>
  <si>
    <t xml:space="preserve">Realizar visita de Inspección sanitaria a :  feterrerias que expenden productos quimicos y Chatarrerias,  expendios y miscelaneas  que se prioricen para verificar la aplicación de la norma relacionada. </t>
  </si>
  <si>
    <t xml:space="preserve">Realizar Visita  de inspeccion sanitaria   y asistencia tecnica a las pistas de fumigacion  de Aeropenort, Fumigaray y El reten </t>
  </si>
  <si>
    <t xml:space="preserve">Realizar visitas al 100% de los establecimientos priorizados con enfoque de riesgo </t>
  </si>
  <si>
    <t>Realizar visitas de verificacion de la implementacion de los PGIRHS en el 100% de los establecimienrtos que se prioricen con enfoque de riesgo y dar asistencia tecnica en almacenamiento temporal de residuos</t>
  </si>
  <si>
    <t xml:space="preserve">Realizar  gestion transectorial para mejorar la gestion de residuos solidos hospitalarios y similares  a travez de reuniones del comité de residuos </t>
  </si>
  <si>
    <t xml:space="preserve">Realizar Asistencia tecnica a alcaldias  de municipios con manejo inadecuado de basuras </t>
  </si>
  <si>
    <t xml:space="preserve">Desarrollar las acciones definidas en el marco del plan de desarrollo de capacidades </t>
  </si>
  <si>
    <t xml:space="preserve">Formular y Ejecutar el plan de desarrollo de capacidades de la dimension </t>
  </si>
  <si>
    <t>Realizar  gestion transectorial  con distintos sectores para el abordaje de la problemática y analisis de riesgos  asociado a calidad del aire</t>
  </si>
  <si>
    <t>realizar la gestion transectorial para el desarrollo de la tercera fase del proyeto (Algarrobo, Aracataca)</t>
  </si>
  <si>
    <t>Realizar Gestion transectorial e interdisciplinaria en sanidad portuaria a traves de 4 reuniones del comité seccional.</t>
  </si>
  <si>
    <t xml:space="preserve">Realizar asistencia tecnica a las alcaldias de los municiopios  de Sitio Nuevo, remolino, Salamina, Cerro, Pedraza, El Banco, San Sebastian , Tenerife, Plato    en el tema de puertos fluviales </t>
  </si>
  <si>
    <t>Realizar capacitacion en potabilizacion de agua, manejo de residuos solidos, manipulacion de alimentos, uso y manejo adecuado de productos quimicos, lavado de tanques como prevencion de vectores, tenencia responsable de mascotas, prevencion de otras zoonosis y vivienda saludable aplicando la  metodologia aprender haciendo en Palmor, SIberia , San Javier, San Pedro</t>
  </si>
  <si>
    <t xml:space="preserve">Ejecutar el plan intergal de intervencion en Los territorios seleccionados de la Sierra Nevada ( Palmor, San Javier, Siberia) </t>
  </si>
  <si>
    <t xml:space="preserve">Realizar Gestion transectorial e interdisciplinaria en la estrategia de entornos saludables a traves de 4 reuniones del comité </t>
  </si>
  <si>
    <t xml:space="preserve">realizar Gestion transectorial e interdisciplinaria en la  gestion integral de zoonosis a traves de 4 reuniones del comité seccional </t>
  </si>
  <si>
    <t>Desarrollar procesos de informacion a la comunidad sobre tenencia responsable de animales a traves de una cartilla didactica sobre el tema ( 500 ejemplares)</t>
  </si>
  <si>
    <t xml:space="preserve">Vigilar en el entorno hogar, comunitario, laboral y educativo   al 100% de animales agresores que sean notificados   siguiendo directrices del orden nacional </t>
  </si>
  <si>
    <t xml:space="preserve">Realizar el plan de accion del concejo seccional de zoonosis  a traves de reuniones periodicas según la necesidad </t>
  </si>
  <si>
    <t xml:space="preserve">Brindar asistencia tecnica a las alcaldias  en la implementacion de la estrategia de tenencia responsable de animales </t>
  </si>
  <si>
    <t>Realizar Vigilancia activa de  la circulacion del virus de rabia canina a traves del  muestreo  de cerebros de animales  con signos y sinotmas compatibles con  rabia,  en el 100% de municipios que se prioricen según enfoque de riesgos</t>
  </si>
  <si>
    <t xml:space="preserve"> Controlar del 100% de brotes de rabia , leptospirosis, accidente ofidico, encefalitis equina,  exposicion a caracol gigante africano y otras zoonosis, realizando la respectiva investigación de campo bajo los lineamientos emitidos por el programa y el INS. </t>
  </si>
  <si>
    <t>Desarrollar capacidades institucionales para mejorar las habilidades individuales en la  vigilancia de rabia, accidente ofidico, leptospirosis, encefalitis  equina, caracol gigante, brucelosis,toxoplasmosis a traves de un taller.</t>
  </si>
  <si>
    <t>Realizar  Visita de inpeccion  sanitaria al centro carcelario de El Banco , asistencia tecnica en la implementacion de los planes de saneamiento, elaboracion de planes de mejoramiento y seguimiento de los mismos</t>
  </si>
  <si>
    <t xml:space="preserve">Implementar la estrategia de salud al parque a traves de IVC en el entorno comunitario (parques ) sobre el estado sanitario de los mismos en los 29 municipios </t>
  </si>
  <si>
    <t xml:space="preserve">Realizar el Registro de establecimientos por municipio según  priorizacion </t>
  </si>
  <si>
    <t>Aplicar la ficha de entornos saludables para tener la linea de base de  los hogares  geriatricos y/o centros de vida de Guamal, Pivijay , Cienaga y Pinto Y ficha de seguimiento)</t>
  </si>
  <si>
    <t>Realizar operativos conjuntos con la policia en establecimientos priorizados en 10 municipios del departamento</t>
  </si>
  <si>
    <t xml:space="preserve">Realizar gestion  transectorial  e interdisciplinaria  a traves de 3 reuniones de la mesa  sectorial para la vigilancia sanitaria y en salud publica en establecimientos penitenciarios y carcelarios del departamento del Magdalena. </t>
  </si>
  <si>
    <t xml:space="preserve"> Realizar gestion  transectorial con el sector transporte en dos municipios que se prioricen </t>
  </si>
  <si>
    <t>Garantizar las accioens de IVC sanitaria en el 100% de los municipios del  departamento.</t>
  </si>
  <si>
    <t xml:space="preserve">Realizar Asistencia tecnica a las alcaldias municipales en conceptualizacion del cambio climatico por subregiones </t>
  </si>
  <si>
    <t>Ejecutar la segunda fase del plan de adaptacion al cambio climatico</t>
  </si>
  <si>
    <t>Socializar la estrategia de promocion de modos, condiciones y estilos de vida saludable (MCYEVS) en el entorno institucional (4x4 ampliada)</t>
  </si>
  <si>
    <t xml:space="preserve">Lograr 1 acuerdo con los aseguradores y prestadores de Departamento mediante trabajo  Intersectorial para adoptar e implementacion  las RIAS MIAS Promocion y Mantemiento y de ENT </t>
  </si>
  <si>
    <t>Socializar la estrategia de promocion de modos, condiciones y estilos de vida saludable (MCYEVS) en el entorno LABORAL INFORMAL EN Municpios priorizados caracterizados  (4x4 ampliada)</t>
  </si>
  <si>
    <t xml:space="preserve">Realizar movilizacion social y abogacia mediante mesa de trabajo en region centro y sur  para sensibilizar  y divulgar  la guia atencion EPOC al Talento humano </t>
  </si>
  <si>
    <t xml:space="preserve">Realizar Informacion en salud mediante cuña radial para difundir los signos y sintomas de alarma para  la deteccion del cancer infantil en los 29 Municipios del Departamento </t>
  </si>
  <si>
    <t>Capacitar al talento humano en salud de las IPS,EAPB,ET en la adopcion e implementacion de la  Ruta de Atencion Cancer infantil en el marco de MIAS PAIS por subregion</t>
  </si>
  <si>
    <t>Diseñar 1  estrategia educo -comunicativa en medios masivos de comunicación para el uso adecuado del tiempo libre prevencion consumo de tabaco y alcohol en el entorno comunitario</t>
  </si>
  <si>
    <t xml:space="preserve">Desarrollar  capacidades  al talento humano en salud de las IPS,EAPB,ET para el fortalecimiento y adopcion de la estrategia conoce tu riesgo peso saludable para la identificacion y clasificacion del riesgo cardiovascular en poblacion mayor de 18 años </t>
  </si>
  <si>
    <t>Desarrollar  capacidades del talento humano en salud de las EPS, IPS, DTS, ARL, mediante 1 jornada de formacion para la adecuada implementación de programas de control y seguimiento de personas con HTA., diabetes mellitus, salud bucal, visual, auditiva y comunicativa, estrategia 4x4.</t>
  </si>
  <si>
    <t>Monitorear y evaluar  la estrategia 4 x4 implementadas y ejcutadas por las IPS Publicas y privadas en los 29 municipios</t>
  </si>
  <si>
    <t>Implementar las estrategias "AMOR POR EL SILENCIO" y VEO BIEN APRENDO BIEN en las instituciones educativas con el apoyo de las Secretarias de Educación Departamentales y municipales para la reduccion del ruido en el aula.y para la detección temprana de las alteraciones visuales y mejorar el acceso oportuno a los servicios de salud visual, Dirigido a Docentes y Alumnos de Primera Infancia e Infancia</t>
  </si>
  <si>
    <t xml:space="preserve"> Realizar 7 alianzas estrategias  transectoriales para la promocion de la  politica publica  de los modos, condiciones y estilos de vida saludable</t>
  </si>
  <si>
    <t xml:space="preserve"> Realizar alianzas estrategias transectoriales por subregion (4) para la promoción de modos, condiciones y estilos de vida saludable con partiicpacion comunitaria</t>
  </si>
  <si>
    <t xml:space="preserve">Concurrir a los municipios para apoyar las Jornadas Nacionales de Soy Generacion Mas Sonriente y asi implementar la estrategia </t>
  </si>
  <si>
    <t>Realizar dos seguimientos y monitoreos a la gestion del riesgo individual a las 13 EAPB en la detencciòn temprana y protecciòn especifica en salud bucal</t>
  </si>
  <si>
    <t xml:space="preserve">Ejecutar la estrategia de contacto mediante 2 conversatorios con la asociacion de familias con esquizofrenia para disminución del estigma y discriminación en salud mental para  generar proceso participativos de inclusion en la poblacion afectada familiares y cuidadores </t>
  </si>
  <si>
    <t xml:space="preserve">Conformar el Consejo Departamental en Salud Mental  y operativizarlo con 2 reuniones anuales con el fin de mejorar la atencion de las personas con enfermedadaes o transtornos mentales </t>
  </si>
  <si>
    <t>Acordar procesos actividades, procedimientos e intervenciones basicas en salud mental articuladas mediante 4 mesas de trabajo subregionales con los diferentes sectores incluyendo organizaciones de base comunitaria y representates de personas con problemas y trastornos mentales, familias y cuidadores (MHGAP+RBC+RIAS+PIDM+COMITE SM MUNIC.)</t>
  </si>
  <si>
    <t>Implementar la estrategia de MhGAP en 16 municipios priorizados y Socializacion de los Manuales de Gestión Integrada en Salud Mental en población vulnerable. (U sabana)</t>
  </si>
  <si>
    <t xml:space="preserve">Concertar 1 alianza sectorial e intersectorial  sobre metodologías de planeación para armonizar y reorganizar los servicios y programas necesarios para garantizar la promocion, mantenimiento y rehabilitacion en salud mental. </t>
  </si>
  <si>
    <t>Ampliar la  implementación de la estrategia  RBC a otros 5 municipios priorizados y realizar seguimiento a los municipios fase II y fase III ya implementados. (definir acciones para cada fase Proceso diagnostico participativo con los diferentes actores para definir el Plan de implementacion de RBC )</t>
  </si>
  <si>
    <t xml:space="preserve">Realizar seguimiento y monitoreo a la implementación de la Politica de Salud Mental en los  29 municipios </t>
  </si>
  <si>
    <t>Realizar  2 seguimientos a la  implementación de los 23 lineamientos de suicidio  a  EAPB, IPS y entidad territoriales</t>
  </si>
  <si>
    <t>Aumentar en un 5% el total de casos atendidos por trastornos mentales en los servicios sociosanitarios a partir  de la linea base 2016.</t>
  </si>
  <si>
    <t>Diseñar y difundir las rutas de atencion de todas las formas de violencia en el 100% de los municipios</t>
  </si>
  <si>
    <t>Apoyar la Creacion del Banco de leche del Departamento del Magdalena para el fomento de la lactancia materna exclusiva</t>
  </si>
  <si>
    <t>Desarrollar estrategias de educacion y comunicación en salud sobre manipulacion de alimentos  en los 29 municipios</t>
  </si>
  <si>
    <t>Ejecutar un plan de visitas a establecimientos que manipulan alimentos y monitoreo de alimentos en los 29 municipios</t>
  </si>
  <si>
    <t>Realizar  un  Plan de  capacitaciones en el nuevo modelo de IVC al equipo que realiza IVC Sanitario</t>
  </si>
  <si>
    <t>Capacitar y orientar en Educación sexual responsable, respetando la diversidad al 95% de los  adolescentes</t>
  </si>
  <si>
    <t>Ampliacion de la red de servicios amigables para jovenes y adolescentes con enfoque de derechos de genero y diferencial en el 100 % de las IPS publicas</t>
  </si>
  <si>
    <t xml:space="preserve">El 95% de las gestantes han tenido 4 o mas controles prenatales </t>
  </si>
  <si>
    <t>Reducir A 13.9 la tasa de  incidencia de VIH-SIDA</t>
  </si>
  <si>
    <t>Desarrollo del componente comunitario para la prevencion y cuidado adecuado de las enfemedades por vía aérea y de contacto directo</t>
  </si>
  <si>
    <t>Adoptar los lineamientos para la  desparasitacion antihelmintica en los 29 municipios para la prevencion y control de las enfermedades infecciosas desatendidas</t>
  </si>
  <si>
    <t>Desarrollo del componente clinico para la prevencion y cuidado adecuado de las enfemedades  prevalentes de la infancia</t>
  </si>
  <si>
    <t>Garantizar el diagnostico oportuno de los casos de Hansen en el 100% de las IPS de los 29 municipios</t>
  </si>
  <si>
    <t xml:space="preserve">Gestion de insumos de interes en salud publica para garantizar la implementacion de  la estrategia de vacunacion sin barreras  a los 29 Municipios </t>
  </si>
  <si>
    <t>Desarrollar la estrategia de gestion integrada acorde a lineamientos nacionales en el 100% de los Municipios Priorizados segun ETV</t>
  </si>
  <si>
    <t>los 29 municipios logran conocer y aplicar el reglamento sanitario internacional 2005</t>
  </si>
  <si>
    <t>Operativizar los servicios transfuncionales en el 100% de los Hospitales Publicos de Segundo Nivel</t>
  </si>
  <si>
    <t>Se logra promover el conocimiento de riesgos de desastres en los 29 municipios con el fin de que respondan con eficacia ante las emergencias y desastres que enfrenten</t>
  </si>
  <si>
    <t>Reglamentar para el año 2018 el sistema de emergencias medicas en el departamento del Magdalena</t>
  </si>
  <si>
    <t>Se define para el año 2018 la organización y funcionamiento de los componentes de la red departamental de toxicologia</t>
  </si>
  <si>
    <t>se logra para el año 2018 fotalecer la red departamental de bancos de sangre y servicios transfusionales</t>
  </si>
  <si>
    <t>Incrementar en el 100% el acceso a los planes de beneficios en salud (individual y colectiva) para toda la población.</t>
  </si>
  <si>
    <t>70% porcentaje de visitas de verificacion de estándares de habilitación verificados en prestadores de servicios de salud.</t>
  </si>
  <si>
    <t>Desarrollar capacidades a 100% de los prestadores de serivicios  de salud  para implementar la politica de seguridad del paciente</t>
  </si>
  <si>
    <t>Visitas de Asistencia tecnica en un 80% a las IPS publicas y privadas del departamento del magdalena  en adeherencias a guias trazadoras para la adopcion y adaptación d elas RIAS</t>
  </si>
  <si>
    <t>Ejercer la supervision y el control de la prestacion de los servicios de salud relacionados  de los  eventos NO POSS (medicamentos, procedimientos y servicios complementarios) en un 100%  a poblacion afiliada al reguimen subsidiado de la red del departamento del magdalena según resolucion 888 del 11 de junio del 2015 y resolucion 2064 del 2017 MSPS</t>
  </si>
  <si>
    <t xml:space="preserve">Reorganización y Modernizacion de la Red Prestadora de Servicios de Salud en un 100%  del depártamento del Magdalena. </t>
  </si>
  <si>
    <t>Garantizar la resolucitividad del 100% del talento humano en salud en el dpto del magdalena</t>
  </si>
  <si>
    <t>Desarrollar capacidades para implementacion del MIAS en las rutas en IPS publicas y provadas en entes territoriales</t>
  </si>
  <si>
    <t>Implementacion del 100% de la mesa departamental de MISION MEDICA</t>
  </si>
  <si>
    <t xml:space="preserve">100% promocion de los mecanismos de participacion ciudadana para el control de la provision de los serviicos de salud en el departamento del Magdalena </t>
  </si>
  <si>
    <t>Realizar apoyo al proceso de Planeación integral en salud a los 29 Municipios del Departamento del Magdalena  en las fases de  formulacion,implementacion  desarrollo, monitoreo y evaluacion  el Plan territorial de salud.</t>
  </si>
  <si>
    <t xml:space="preserve">Garantizar la IVC en el 95 % de l establecimientos sanitarios que generan factores de riesgo para la salud de la poblacion del Departamento </t>
  </si>
  <si>
    <t xml:space="preserve">Garantizar la Vigilancia activa por laboratorio de Salud Publica, Asitencia Tecnica,  Garantia de Calidad del 100% de los eventos de interes en salud publica que generen factores de riesgo para la salud de la poblacion del Deparatmento </t>
  </si>
  <si>
    <t xml:space="preserve">Desarrollar capacidades del recurso humano en MhGAP,  guias de practica clinica en salud mental y ruta integral de atencion, epilepsia, ruta de atencion de trastornos ocasionados por el consumo de SPA  a las  EAPB, ESE  y ET en los 29 municipios priorizados </t>
  </si>
  <si>
    <t>Realizar asistencia Tecnica y acompañamiento a los municipios priorizados para la implementacion del MhGAP</t>
  </si>
  <si>
    <t xml:space="preserve">Concertar 1 alianza transectorial mediante  mesa de trabajo para la implementación de las Estrategias MhGAP en salud Mental </t>
  </si>
  <si>
    <t>Reactivar y conformar grupos sociales de apoyo y redes para la prevencion, atencion y mitigacion de todas las formas de violencia en los 29 municipios</t>
  </si>
  <si>
    <t xml:space="preserve">Capacitar mediante un curso/ taller a la comunidad educativa (maestros, padres y estudiantes)en la estrategia habilidades para la vida </t>
  </si>
  <si>
    <t>Coordinacion intersectorial para acordar con el sector educativo para integrar en el PEI la inclusion de la estrategia habilidaddes para la vida (Ser, Saber y Hacer en prevencion del SPA)</t>
  </si>
  <si>
    <t xml:space="preserve">Establecer acuerdos con IPS-EAPB que aseguren el acceso de personas con trastornos mentales sus familias y cuidadores a las acciones definidas a la ruta de atencion en salud mental y la adecuacion de servicios y programas </t>
  </si>
  <si>
    <t xml:space="preserve">Realizar  2 seguimientos y monitoreos al 100% de los casos de violencia sexual  notificados y atendidos por las EAPB e IPS del Departamento  </t>
  </si>
  <si>
    <t>Canalizar al 100% de los casos de cualquier forma de violencia  identificados en  el marco de otras acciones PIC</t>
  </si>
  <si>
    <t xml:space="preserve">Realizar 1 seguimiento y monitoreo  a los prestadores y aseguradores para verificar el funcionamiento de la ruta de atencion de todas las formas de  violencias </t>
  </si>
  <si>
    <t>Generar alianzas estrategicas por lo menos 1 con los actores del comité departamental de seguridad alimentaria y nutricional para realizar el seguimiento y monitoreo al plan agroalimentario y nutricional del Magdalena (PAN)</t>
  </si>
  <si>
    <t>Realizar canalizacion y seguimiento de la atencion al 100% de los niños identicados con algun grado de desnutricion hasta lograr su recuperacion</t>
  </si>
  <si>
    <t>Desarrollar  capacidades tecnicas, cientificas y operativas al RH de la DTS Municipales para el ejercicio de la autoridad sanitaria en SAN(Resolucin 2465,resolucion 5406)</t>
  </si>
  <si>
    <t>Realizar  un foro departamental  de seguridad alimentaria y nutricional  y Lactancia Materna  para socializar  e informar  la situacion  actual de la seguridad alimentaria y nutricional (municipio priorizado)
.</t>
  </si>
  <si>
    <t>Realizar 1 Curso /taller en  Consejería en Lactancia Materna y Alimentación del lactante y niño pequeño al recuros humano de la  Institucion HUFT del departamento.</t>
  </si>
  <si>
    <t>Monitorear  a  municipios certificados (ACREDITADOS) como IAMI INTEGRAL Guamal y Plato</t>
  </si>
  <si>
    <t>Desarrollar capacidades  para  el fortalecimiento en la implementacion de la estrategia  IAMI INTEGRAL a las instituciones de los municipios priorizados</t>
  </si>
  <si>
    <t>  Realizar educacion en Salud para formar a los  expendedores de leche cruda en  tecnicas higiene y lavado de cantinas  en municipios priorizados</t>
  </si>
  <si>
    <t>Realizar educacion en Salud para formar los expendedores de pescado y mariscos de pueblo viejo y cienaga ,para desarrollar el saber,comprender,sentir y actuar en relacion a implementacion de plan de saneamiento(programa de limpieza y desinfeccion,manejo de residuos solidos,control integral de plagas y calidad de agua ) ,aplicar ficha de caracterizacion y hacer seguimiento</t>
  </si>
  <si>
    <t>Realizar educacion en salud a los consumidores   de alimentos  de los 29 municipios , para  desarrollar el el saber,  comprender, sentir y actuar  en relacion con las 10 normas de oro de la    manipulación de  alimentos ,etiquetado y rotulado.</t>
  </si>
  <si>
    <t xml:space="preserve">Desarrollar estrategias de Informacion en salud a las agremiaciones de tenderos , comerciantes y policia nacional sobre la implementacion del modelo de IVC de alimentos y aplicación de la norma vigente en 10 municipios </t>
  </si>
  <si>
    <t>Realizar vigilancia  e inscripcion  al 100% de establecimientos que sean  priorizados con enfoque de riesgo  en zona urbana y rural y verificacion de publicidad según lineamientos.</t>
  </si>
  <si>
    <t xml:space="preserve">Realizar Gestion transectorial e interdeisciplinaria  para fortalecer la vigilancia de iED con programas de complementación nutricional a traves de 4 reuniones del comité sectorial. </t>
  </si>
  <si>
    <t xml:space="preserve">Realizar Gestion transectorial e interdeisciplinaria  para fortalecer la vigilancia de productos carnicos en su cadena de comercializacion a traves de 3 reuniones del comité sectorial. </t>
  </si>
  <si>
    <t>Gestionar los  insumos para fortalecer las acciones de IVC de alimentos en su cadena de comercializacion. Inlcuye actualizacion de aplicativo</t>
  </si>
  <si>
    <t xml:space="preserve">Realizar incripcion de establecimientos en zona urbana y rural de los 29 municipios y desarrollar estrategias para la inscripcion </t>
  </si>
  <si>
    <t>Realizar investigacion de campo ETAS ,  actividades no programadas solicitadas por INVIMA o MSP,intensificacion de IVC en fiestas patronales,semana santa y diciembre</t>
  </si>
  <si>
    <t xml:space="preserve">Desarrollar capacidades institucionales sobre investigacion de campo de Enfermedades transmitidas por alimentos  e IVC con enfoque diferencial  para tecnicos y equipo elite. (dos dias) </t>
  </si>
  <si>
    <t xml:space="preserve">Desarrollar capacidades dirigido a jovenes entre 10-19 años y sus familias que acuden a los servicios amigables de las 9 instituciones para promocionar los derechos sexuales y reproductivos que aporte el desarrollo de la autonomia individual y colectiva </t>
  </si>
  <si>
    <t>Reaizar 1 Curso-taller modelo de servicios de salud amigables para adolescentes y jóvenes por subregion</t>
  </si>
  <si>
    <t>Realizar 1 capacitacion para el ejercicio de la sexualidad responsable en grupo poblacional vulnerable: Trabajadoras sexuales del departamento del Magdalena en establecimientos caracterizadas</t>
  </si>
  <si>
    <t>Desarrollar capacidades del talento humano para la certificacion en atencion a victimas de violencia sexual, teniendo en cuenta en las Rutas de Salud mental</t>
  </si>
  <si>
    <t xml:space="preserve">Realizar coordinacion intersectorial mediante los 4 comites de atencion integral a victimas de violencia sexual y de genero </t>
  </si>
  <si>
    <t>Educar a la comunidad adolesecente en metodos de planificacion familiar incluyendo informacion sobre  consulta preconcepcional en Municipios priorizados (6) mediante conversatorios intercolegiales</t>
  </si>
  <si>
    <t>Desarrollar  capacidades al RH de la ET Departamental y municipal Realizar 2 talleres subregionales por ginecobstetra especialista y certificado en el tema bajo escenario de simulacion (kit emergencia, balon bakri, pantalon antichoque) al personal de medico y de enfermeria para la atencion de las emergencias obstetricas (Codigo Rojo) e interrupcion voluntaria del embarazo, asesoria preconcepcional,  anticoncepcion postparto e importancia de la salud mental en la gestante  y guia de atencion a ITS</t>
  </si>
  <si>
    <t xml:space="preserve">Monitorear y evaluar la atencion en salud de la mujer gestante,parto y puerperio de las 13 EAPB que tienen presencia en el Departamento </t>
  </si>
  <si>
    <t xml:space="preserve">Canalizar y realizar al 100% seguimiento a los  pacientes nuevos diagnosticados con VIH para garantizar la atencion y tratamiento  integral por su asegurador </t>
  </si>
  <si>
    <t>Realizar 1 Monitoreos y seguimiento a  la aplicación de las practicas claves priorizadas en los Municipios seleccionados</t>
  </si>
  <si>
    <t xml:space="preserve">Realizar 1 Monitoreos y seguimiento a  la implementacion de las salas ERA de los 29 Muncipios </t>
  </si>
  <si>
    <t>Ejecutar la estrategia de desparasitacion antihelmintica y  el manejo integral de la desnutricion aguda  moderada y severa ,en los entornos educativo,comunitario y hogar de los 29 Municipios  (equipos)</t>
  </si>
  <si>
    <t>Desarrollo de capacidades sobre las RIAS Promocion y mantenimiento de la salud y  rutas de atencion a la Primera Infancia</t>
  </si>
  <si>
    <t>Coordinacion intersectotial para el seguimiento y acuerdo estrategico para el desarrollo de la estrategia masiva de desparasitacion antihelmintica</t>
  </si>
  <si>
    <t>Realizar 1 seguimiento y acompañamiento a  10 Municipios priorizados capacitados  en la estrategia de atencion integral de AIEPI clinico</t>
  </si>
  <si>
    <t xml:space="preserve">Desarrollo de capacidades a pacientes y grupos de pacientes con lepra en prevencion de la discapacidad </t>
  </si>
  <si>
    <t>Dearrollar capacidades encaminadas a reducir el Estigma y la discriminacion de la personas y familias afectadas con lepra en los 29 municipios.</t>
  </si>
  <si>
    <t xml:space="preserve"> Revisar los convivientes de pacientes de Hansen inscritos en el programa desde  2005 - 2017  </t>
  </si>
  <si>
    <t>Desarrollar capacidades a la Asociacion de Usuarios de pacientes con Lepra</t>
  </si>
  <si>
    <t>Desarrollar capacidades el talento humano de las DTS en temas como: gestión, Dx, sistema de información, analisis y seguimiento de indicadores en la prevencion y control de la lepra.</t>
  </si>
  <si>
    <t>Desarrollar capacidades a pacientes y grupos de pacientes por medio de procesos de capacitación sobre diferentes aspectos del control de la TB, para que participen en actividades educativas dirigidas a la comunidad.</t>
  </si>
  <si>
    <t>Desarrollar capacidades en instituciones educativas, comunidad General, Familia en acción, Madres Comunitarias  y lideres comunitario sobre prevención de tuberculosis</t>
  </si>
  <si>
    <t xml:space="preserve"> Revisar los convivientes de tuberculosis en los 29 municipios del Departamento y de los Convivientes en los casos registrados desde el 2005 - 2016  </t>
  </si>
  <si>
    <t xml:space="preserve">Desarrollar capacidades al Talento Humano del SGSSS en tuberculosis en los temas de   gestión, diagnostico, sistema de información, análisis y seguimiento de indicadores y prevención y manejo de la coinfeccion TB/VIH y manejo programático de TB-MDR  y socializacion del plan estrategico </t>
  </si>
  <si>
    <t>Desarrollar capacidades a los agentes comunitarios en salud (vacunadores) de las 29 IPS Publicas,por subregion</t>
  </si>
  <si>
    <t>Coordinar y desarrollar las jornadas de vacunación definidas por el MSPS, garantizando la intensificación de las acciones durante el mes programado y la instalación de puntos de vacunación</t>
  </si>
  <si>
    <t>Diseñar y difundir del nuevo esquema de vacunacion y Promocion de la Vacuna del VPH en las 29 ESE de I nivel del dpto</t>
  </si>
  <si>
    <t>Concurrir a los municipios priorizados para el mejoramiento de las coberturas de Vacunacion de la poblacion objeto del PAI  (Aracataca, Ariguani, Cienaga, Concordia, El Piñon,  Fundacion,  Pedraza, Pijiño del Carmen, Remolino, Sabanas de San Angel, San Zenon, Santa Ana, Santa Barbara de Pinto, Sitio Nuevo  y Zona Bananera)</t>
  </si>
  <si>
    <t>Programar y gerenciar las estrategias y acciones del programa ampliado de inmunizaciones</t>
  </si>
  <si>
    <t>Realizar la gestion de los insumos criticos del programa (mantenimiento de la red de frio )de manera oportuna.</t>
  </si>
  <si>
    <t>Desarrollar capacidades para el seguimiento aI Sistema Nominal PAI Web en las IPS priorizadas de los 29 municipios (tecnicos) 2 subregiones</t>
  </si>
  <si>
    <t>Convocar al recurso humano del ente territoial,coordinadora  PAI y EAPB para adoptar los lineamientos operativos del programa, año 2018</t>
  </si>
  <si>
    <t xml:space="preserve">Convocar a las sociedades científicas y académicas para que participen activamente en los comités técnicos del PAI. </t>
  </si>
  <si>
    <t>Desarrollorar capacidades al talento humano para la adherencia a guias de atencion integral de casos (Dengue/Chikunguña/Zika), Leishmaniasis, Malaria y Chagas  en el 100% de las IPS publicas</t>
  </si>
  <si>
    <t>Desarrollorar  capacidades al talento humano operativo para la vigilancia entomologica del vector de Encefalitis Equina</t>
  </si>
  <si>
    <t>Desarrollorar  capacidades al talento humano operativo en la operación, manejo, calibracion y limpieza de maquinas de fumigacion</t>
  </si>
  <si>
    <t xml:space="preserve">Desarrollorar capacidades al talento humano operativo en la comunicación del riesgo a las comunidades en general </t>
  </si>
  <si>
    <t>Fomentar las conductas adecuadas para generar el autocuidadoque permitan la prevención de las ETV en Municipios Priorizados (Dia-D)</t>
  </si>
  <si>
    <t>Informacion en salud para la identificación de signos y síntomas de alarma de casos de dengue en gestantes y menores de 15 años y grupos de riesgo en Dengue/Chikunguña/Zika, así como el manejo en el hogar de casos (Jingle)</t>
  </si>
  <si>
    <t>Informacion en salud para la identificación de signos y síntomas de alarma de casos de dengue en gestantes y menores de 15 años y grupos de riesgo en Dengue/Chikunguña/Zika, así como el manejo en el hogar de casos</t>
  </si>
  <si>
    <t>Informacion en salud para la identificacion de signos y síntomas de alarma de casos de Malaria, LV, LC y Enfermedad de Chagas Agudo manejo en el hogar en municipios a riesgo.</t>
  </si>
  <si>
    <t>Realizar pruebas de  suceptiblidad  y resistencias a insecticidas en 8 municipios priorizados</t>
  </si>
  <si>
    <t>Fortalecer  la articulacion intersectorial mediante reuniones de la mesa sectorial de ETV (4 reuniones)</t>
  </si>
  <si>
    <t xml:space="preserve">Gestionar insumos de interes en salud publica para garantizar a la poblacion del territorio nacional que presenta eventos de interes en salud publica. (Kit Entomologicos) </t>
  </si>
  <si>
    <t>Gestionar  insumos de interes en salud publica para garantizar a la poblacion del territorio nacional que presenta eventos de interes en salud publica.</t>
  </si>
  <si>
    <t>Implementar  la jornada de movilizacion social dia "D" en una institucion educativa saludables para desarrollar el saber, comprender,sentir y actuar en relacion con los temas de participacion social en salud y de salud publica identificados en la poblacion.</t>
  </si>
  <si>
    <t>Gestion de insumos de interes en salud publica para garantizar a la poblacion del territorio nacional que presenta eventos de interes en salud publica.</t>
  </si>
  <si>
    <t>Desarrollo de acciones de prevención,mediante el control físico y biológico de vectores, así como de reordenamiento y saneamiento ambiental en el municipio mediante la coordinacion de jorandas de recoleccion de residuos solidos inservibles</t>
  </si>
  <si>
    <t>Cumplimiento a los lineamientos de entomolgia del LSP.</t>
  </si>
  <si>
    <t xml:space="preserve">Desarrollo de acciones de prevención,mediante el control físico y biológico de vectores, así como de reordenamiento y saneamiento ambiental mediante el Levantamiento de Indices Aedicos Primer y Segundo Semestre. </t>
  </si>
  <si>
    <t>Desarrollo de acciones de prevención, a través de control físico y biológico de vectores, así como de reordenamiento y saneamiento ambiental en viviendas en zonas de riesgo (Dengue, CHKV,ZIKV, Leishmaniasis, Chagas y Malaria) en caso de brotes o aumento de casos.</t>
  </si>
  <si>
    <t>Realizar acompañamiento a los funcionarios de la Secretaria Seccional de Salud, y ejecucion de actividades no programadas.</t>
  </si>
  <si>
    <t>Asistencia a la capacitaciones programadas por la Secretaria de Salud</t>
  </si>
  <si>
    <t>No realizar fumigacion ni compra de insecticidas</t>
  </si>
  <si>
    <t>Asistencia técnica para la formulación de planes municipales de gestiones integrales de riesgos y desastres que incluyan, amenazas, riesgos, escenarios de afectación y de riesgo, inventario de recursos y capacitación, diseño de intervenciones y mecanismos de seguimiento y evaluación. (Documento plan sectorial de gestión del riesgo de desastres).</t>
  </si>
  <si>
    <t>Divulgación, capacitación, asistencia técnica permanente y monitoreo de los resultados de gestión y sus efecto en las condiciones de vida y salud de la población.</t>
  </si>
  <si>
    <t>Capacitación y asistencia técnica, asesoría en planeación, vigilancia, monitoreo y supervisión de la respuesta regional en el contexto del reglamento internacional 2005, así mismo la gestión de la infraestructura e insumos tecnológicos, de comunicación e informática.</t>
  </si>
  <si>
    <t>Capacitación, monitoreo, análisis y evaluación de las amenazas, la vulnerabilidad y el riesgo, aumentar la capacidad de respuesta</t>
  </si>
  <si>
    <t>Articulación con la red departamental de banco de  sangre y servicios transfusionales para garantizar la disponibilidad con oportunidad y eficiencia de estos componentes. por subregiones frente a un caso de emergencias o desastres</t>
  </si>
  <si>
    <t xml:space="preserve"> Capacitación de recurso humano, asistencia técnica  para la capacidad de respuesta antes y después de los eventos de emergencias y desastres</t>
  </si>
  <si>
    <t>Diseño de documento técnico  documentado, aprobado y reglamentado del sistema de emergencias médicas del departamento del magdalena</t>
  </si>
  <si>
    <t>Documento técnico con proceso documentado de la red de toxicología (red de toxicología definida y funcionando)</t>
  </si>
  <si>
    <t>Capacidad de respuesta e identificación de las necesidades con el fin de garantizar el acceso oportuno y suficiente a sangre y componentes sanguíneos seguros</t>
  </si>
  <si>
    <t>Mantener el número de personas que cumplan los requisitos para ser beneficiaras afiliadas al Régimen Subsidiado</t>
  </si>
  <si>
    <t>Ejercer acciones oportunas y efectivas de Inspección, Vigilancia y Control -IVC del Aseguramiento en Salud a EPS y municipios</t>
  </si>
  <si>
    <t>Asistencia técnica en campo a los municipios sobre la operatividad del RSS</t>
  </si>
  <si>
    <t xml:space="preserve">Verificar y  Habilitar  en un 100% los prestadores de servicios de salud inscritos en el Registro Especial de Prestadores de Servicios de Salud publicos y privadas, de primera vez en la red segun niveles de complejidad del departamento del Magdalena en el 2018.                                                                                                                                                                                                                                                                                                                                                                                                                                                                              </t>
  </si>
  <si>
    <t xml:space="preserve">Verificar y  Habilitar  en un 70% los prestadores de servicios de salud inscritos en el Registro Especial de Prestadores de Servicios de Salud publicos y privadas, en la red en los diferentes niveles de complejidad del departamento del Magdalena en el 2018.                                                                                                                                                                                                                                                                                                                                                                                                                                                                              </t>
  </si>
  <si>
    <t>Asistencai Tecnica, Asesoria y Capacitación a la implementacion de la politica de seguridad del paciente y eventos adversos, dirigido a las IPS publicas y privadas ubicadas en el 29 municipios del departamento del magdalena.</t>
  </si>
  <si>
    <t>Ejercer el segimiento a los indicadores asistenciales definidos en la R 710 y 743 a las ESES del dpto que suscribieron plan de gestion</t>
  </si>
  <si>
    <t>Seguinmiento al cumplimineto de la Cir 016 de 2017 en cuanto al fortalecimiento d eacciones que garanticen la atencion segura, digna y adecuada de las maternas en el ET</t>
  </si>
  <si>
    <t>Visitas de Asistencia tecnica en un 50% a las IPS publicas y privadas del departamento del magdalena  en adeherencias a guias trazadoras.</t>
  </si>
  <si>
    <t xml:space="preserve">Supervisión y seguimiento al cumplimiento de las obligaciones contractuales en cuanto requisitos: en produción de servicios, estandares de calidad, capacidad instalada, portafolio de servicios y a la verifdicacion de los recursos sin situacion de fondo cargados a la prestación enel 100% de entidades prestadoras. </t>
  </si>
  <si>
    <t>seguimiento a las EPS en la prestacion de los servicios de salud  en lo relacionado con los eventos NO POSS, al 100% de entidades prestadoras.</t>
  </si>
  <si>
    <t xml:space="preserve">seguimiento  al 100% de la entidades categorizadas en riesgo con psff, y PGIR </t>
  </si>
  <si>
    <t>Actualizar el Diagnostico situacional de la red prestadora y verificacion de la fase de intervencion como resultado del desarrollo del proyecto de modernizacion en las 32 ESE del dpto.</t>
  </si>
  <si>
    <t>Ejercer el seguimiento al proceso de referencia y contrarreferencia en La Red Publica y Privada del dpto.</t>
  </si>
  <si>
    <t>Ejercer la gestion integral para garantizar el 100% del talento humano en salud de las IPS</t>
  </si>
  <si>
    <t>Expedicion de resoluciones, autorizaciones y certificaciones de tecnicos, tecnologos y profesionales</t>
  </si>
  <si>
    <t>Seguimiento al proceso de adopcion y adaptacion d elas MIAS en las entidades municipales</t>
  </si>
  <si>
    <t>Desarrollo para la implementacion d elas rutas de PYM, MPN Y CVC, y otras rutas priorizadas a nivel territorial</t>
  </si>
  <si>
    <t>Verificacionriterios de habilitación del cumplimiento de los estandares y criterios de habilitacion del as RIPSS por cada EPS del dpto.</t>
  </si>
  <si>
    <t>Organizar y operativizar la implementacion de la mesa departamental medica en los 29 municpios</t>
  </si>
  <si>
    <t>Emblematizar las ESES del dpto. con el Logo de Mision medica</t>
  </si>
  <si>
    <t>asistencia tecnica a los SIAU Y SAC de los 29 municipios</t>
  </si>
  <si>
    <t xml:space="preserve">Gestionar la contratación del talento humano operativo para el desarrollo de los procesos a cargo de la Entidad territorial como autoridad sanitaria, orientados a que las estrategias, procedimientos e intervenciones de Salud Pública se realicen de manera efectiva, coordinada y organizada entre los diferentes actores  del SGSSS, otros sectores y la comunidad. </t>
  </si>
  <si>
    <t>Desarrollar capacidades al talento humano de la entidad Departamental en NTGP 1000:2004</t>
  </si>
  <si>
    <t>Caracterizar los procesos y procedimientos estrategicos,misionales,apoyo ,evaluacion y seguimiento para la gestion de la salud publica de acuerdo a lo establecido en el marco del sistema de garantia de la calidad</t>
  </si>
  <si>
    <t xml:space="preserve">Capacitar a  a los 29 Muncipios del Departamento del Magdalena para la implementacion  de los 13 procesos de la gestion de la salud publica </t>
  </si>
  <si>
    <t>Elaborar planes de Seguimiento(2), Monitoreo y evaluación  a las acciones de protección específica, detección  temprana y enfermedades de interés en salud publica al 100% de los aseguradores presentes en el territorio.</t>
  </si>
  <si>
    <t>Realizar 1 Seguimiento a la contratación de las acciones de protección específica, detección  temprana y enfermedades de interés en salud pública de la población pobre no asegurada del Departamento del Magdalena.</t>
  </si>
  <si>
    <t>Realizar 2 asistencias técnicas para desarrollar capacidades al talento humano de las 29 ESE Municipales para el seguimiento de las acciones de  protección específica, detección  temprana y enfermedades de interés en salud pública de la población pobre no asegurada del Departamento del Magdalena.</t>
  </si>
  <si>
    <t xml:space="preserve">Lograr que cada area de la secretaria de salud cumpla sus competencias a partir de la socializacion del comportamiento de los eventos de interes en salud publica  </t>
  </si>
  <si>
    <t xml:space="preserve">Asistir tecnicamente a las 29 direcciones territoriales de salud de manera trimestral, con el fin de verificar el correcto funcionamiento del sistema de informacion,  implementacion de lineamientos nacionales del INS y aplicación de los protocolos existentes </t>
  </si>
  <si>
    <t>Analizar y divulgar trimestralmente el comportamiento de los EISP notificados a la UND para fortalecer la respuesta intersectorial y oportuna en la toma de decisiones.</t>
  </si>
  <si>
    <t>Actualizar  y divulgar una vez al año el analisis de situacion en salud del departamento  para conocer y comprender la complejidad en que se desarrollan los procesos de salud, enfermedad y calidad de vida de las poblaciones, permitiendo la adecuada y pertinente planeación de intervenciones.</t>
  </si>
  <si>
    <t>Realizar el 100% de unidades de análisis de las mortalidades por EISP y de casos de morbilidad por EISP según lineamientos del INS</t>
  </si>
  <si>
    <t>Generar espacios de encuentro y coordinación intersectorial con actores del sistema de vigilancia en salud pública una vez por mes (cove) y reuniones bimensulaes para fortalecer la respuesta, control y seguimiento a los EISP del departamento con otros actores.</t>
  </si>
  <si>
    <t>Desarrollar 9 capacitaciones en el talento humano operativo en fortalecimiento de competencias en vigilancia en salud publica</t>
  </si>
  <si>
    <t xml:space="preserve">Realizar 4 COVECOM para fortalecer la participación social y comunitaria en la identificación oportuna de EISP  </t>
  </si>
  <si>
    <t>Reaizar la gestion de los insumos necesarios para dar respuesta de manera oportuna y eficiente a los EISP y EISPII del departamento</t>
  </si>
  <si>
    <t>Realizar encuesta de evaluacion de coberturas  de vacunacion en zona urbana y rural de los 29 Municipios de Departamento</t>
  </si>
  <si>
    <t xml:space="preserve">Realizar dos  visitas  de Inspeccion y vigilancia  semestral  de inspeccion sanitaria  al 100% servicios farmaceuticos que no expenden medicamentos de control y a tiendas naturistas </t>
  </si>
  <si>
    <t>Realizar  visitas según  programacion del  INVIMA al 100% de los servicios farmaceuticos para verificar la composicion del prinicpio activo de los medicamentos</t>
  </si>
  <si>
    <t>Realizar  seguimiento y acompañamiento técnico en terreno a los 30  servcios farmaceuticos que expenden medicamentos de control para verificar el cumplimiento de la resolucion 1478 de 2006</t>
  </si>
  <si>
    <t>Realizar inspeccion vigilancia y control al 100% de los servicios farmaceuticos que solicitan concepto farmaceutico y autorizacion para manejo de medicamentos de control.</t>
  </si>
  <si>
    <t>Desarrollar capacidades al 100% de los  directores tecnicos de los servicios farmaceticos en  politica farmaceutica, a travez de mesas de trabajo de medicamentos desentralizadas.</t>
  </si>
  <si>
    <t>Realizar la gestión de los insumos necesarios al  fondo de estupefacientes, para garantizar la disponibilidad de los  medicametos de control monopolio del estado , al 100% de las personas que lo soliciten</t>
  </si>
  <si>
    <t xml:space="preserve">Gestionar la adquisicion del 100% de   recetarios  para la prescripcion de medicamentos de control especial según especificaciones tecnicas. </t>
  </si>
  <si>
    <t>Realizar la gestión necesaria para garantizar el transporte y destruccion de medicamentos y materias primas</t>
  </si>
  <si>
    <t>Diseñar y ejecutar una campaña publicitaria para informar a 100% de los directores tecnicos de servicios farmaceuticos el manejo de medicaments de control. Especial</t>
  </si>
  <si>
    <t xml:space="preserve">Realizar la gestión  Iintegral para   el fortalcimiento del FRE </t>
  </si>
  <si>
    <t xml:space="preserve">Desarrollar  capacidades  a directores tecnicos  y medicos veterinarios   en la aplicación de las normas farmaceuticas </t>
  </si>
  <si>
    <t xml:space="preserve">Desarrollar  capacidades al nivel  del talento humano ( tecnicos de saneamiento/  en la  vigilancia de la norma sobre servicios farmaceuticos ) 100% </t>
  </si>
  <si>
    <t xml:space="preserve">Realizar acciones de apoyo al proceso de vigilancia en salud publica mediante analisis de fisico -quimico , microbiologico y HEPATITIS A del agua para consumo humano a los 30 Muncipios del Departamento del Magdalena        </t>
  </si>
  <si>
    <t>Efectuar el reporte de los resultados de los analisis fisico-quimicos y microbiologicos del  agua para consumo humano al SIVICAP para establecer el indice de riesgo (IRCA).</t>
  </si>
  <si>
    <t xml:space="preserve">Realizar Vigilancia en salud Pública mediante  análisis de Fisico quimico y Microbiológico de los alimentos  en los 30 Municipios del Departamento del Magdalena. </t>
  </si>
  <si>
    <t xml:space="preserve"> Realizar los análisis de los alimentos implicados en Intoxicaciones alimentarias ETAS y gestionar su reporte en el EPINFO.      </t>
  </si>
  <si>
    <t>Garantizar el personal,los insumos y entrenamiento regular para realizar los exámenes de laboratorio de interés en
salud pública en apoyo a la vigilancia de las  Intoxicación por plaguicidas
organofosforados y carbamatos
para la  vigilancia
y control sanitario.</t>
  </si>
  <si>
    <t>Reaizar la vigilancia y notificacion del 100% de los eventos de interes en salud publica  que se presenten en el Departamento</t>
  </si>
  <si>
    <t xml:space="preserve">Realizar control de Calidad de las muestras negativas  de los 3 Bancos de Sangre del Distrito de Santa Marta y  Control de Calidad a las muestras enviadas por la  Red de Laboratorios del Distrito y del Departamento.  </t>
  </si>
  <si>
    <t xml:space="preserve">Efectuar la contratacion de  un asesor especializado en consultoria y Auditoria en Norma ISO/IEC 17025 para el  acompañamiento y fortalecimiento,levantamiento de planes de mejora derivados de hallazgos identificados en auditorias y demas herramientas de mejora continua en la implementación de sistema de gestión de calidad en el laboratorio de Salud pública para el Proceso de acreditación en la Norma NTC/ISO 17025. </t>
  </si>
  <si>
    <t>Efectuar la contratacion de una empresa que cumpla con la normativiodad ambiental  y las autorizaciones de las autoridadades ambientales para la recoleccion de los residos peligrosos y químicos en el laboratorio de salud publica cumpliendo con el DECRETO 780  DE 2016  para la Gestión interna el manejo de los residuos o desechos peligrosos generados en el marco de la gestión integral</t>
  </si>
  <si>
    <t xml:space="preserve">Efectuar la contratacion  del plan de mantenimiento preventivo , correctivo ,calibración y calificación  de los  equipos del Laboratorio de Salud Publica,asegurando  el cumplimiento de los requisitos del Organismo Nacional de Acreditación de Colombia ONAC y su documento normativo CEA-4.1-02 de Los proveedores. </t>
  </si>
  <si>
    <t xml:space="preserve">Desarrollo de capcidadaes al talento humano  en  estadistica basica 
</t>
  </si>
  <si>
    <t xml:space="preserve">Desarrollo de capcidadaes al talento humano  del Laboratorio de salud publica en analisis e interpretacion  de reporte de calibracion y calificacion de equipos </t>
  </si>
  <si>
    <t>Definir la contratacion del plan de mantenimiento preventivo y correctivo de la planta electrica del laboratorio de saliud  publica Departamental</t>
  </si>
  <si>
    <t>Realizar la compra del  100%  de equipos biomedicos y de sistema de informacion  necesarios para cumplir con  los procesos misionales y para la bioseguridad en el LSP  que garantice  las acciones de vigilancia de salud Pública por el LSP .</t>
  </si>
  <si>
    <t>Realizar la compra y adquisicion de insumos y reactivos necesarios para la vigilancia de los eventos de interes en salud publica que cumpla con las epecificaciones del LSP Departamental.</t>
  </si>
  <si>
    <t>Realizar la gestion de insumos  de la segunda fase del Sofware adquirido el año anterior que incluya la  licencia  ,servicio de Mantenimiento y soporte.</t>
  </si>
  <si>
    <t xml:space="preserve">Realizar acciones educativas para promocionar las actividades de donacion de sangre voluntaria y habitual mediante ejecucion del PROYECTO EDUCATIVO
“LA DONACIÓN VOLUNTARIA Y HABITUAL DE SANGRE COMO AGENTE DE COHESION SOCIAL”en Municipios priorizados 
</t>
  </si>
  <si>
    <t xml:space="preserve">Desarrollo de  capacidades  para dar cumplimiento al decreto 2338 de 2013 para la realizacion de pruebas rapidas de VIH y SIFILIS  dirigida al talento humano de las IPS Publicas y privadas del Deparatemnto del Magdalena </t>
  </si>
  <si>
    <t>Desarrollo de  capacidades  al talento humano de la red de laboratorios departamental en eventos de interes en salud publica</t>
  </si>
  <si>
    <t>Desarrollo de  capacidades  mediante asistencias tecnicas  a la  red departamental de laboratorios, bancos de sangre y servicios de transfusion presenciales y virtuales</t>
  </si>
  <si>
    <t>DIMENSION SALUD AMBIENTAL</t>
  </si>
  <si>
    <t>DIMENSIÓN_DE_VIDA_SALUDABLE_Y_CONDICIONES_NO_TRANSMISIBLES</t>
  </si>
  <si>
    <t>DIMENSIÓN_CONVIVENCIA_SOCIAL_Y_SALUD_MENTAL</t>
  </si>
  <si>
    <t>DIMENSIÓN_SEGURIDAD_ALIMENTARIA_Y_NUTRICIONAL</t>
  </si>
  <si>
    <t>DIMENSIÓN_SEXUALIDAD_DERECHOS_SEXUALES_Y_REPRODUCTIVOS</t>
  </si>
  <si>
    <t>DIMENSIÓN_VIDA_SALUDABLE_Y_ENFERMEDADES_TRANSMISIBLES</t>
  </si>
  <si>
    <t xml:space="preserve"> DIMENSIÓN SALUD PÚBLICA EN EMERGENCIAS Y DESASTRES</t>
  </si>
  <si>
    <t xml:space="preserve"> DIMENSIÓN SALUD Y ÁMBITO LABORAL</t>
  </si>
  <si>
    <t xml:space="preserve"> DIMENSIÓN TRANSVERSAL GESTIÓN DIFERENCIAL DE POBLACIONES VULNERABLES</t>
  </si>
  <si>
    <t>DIMENSIÓN FORTALECIMIENTO DE LA AUTORIDAD SANITARIA PARA LA GESTIÓN EN SALUD/ ASEGURAMIENTO</t>
  </si>
  <si>
    <t>DIMENSIÓN FORTALECIMIENTO DE LA AUTORIDAD SANITARIA PARA LA GESTIÓN EN SALUD/PRESTACION Y DESARROLLO DE SERVICIOS DE SALUD</t>
  </si>
  <si>
    <t>DIMENSIÓN FORTALECIMIENTO DE LA AUTORIDAD SANITARIA PARA LA GESTIÓN EN SALUD/ GESTION EN SALUD PUBLICA</t>
  </si>
  <si>
    <t>DIMENSIÓN FORTALECIMIENTO DE LA AUTORIDAD SANITARIA PARA LA GESTIÓN EN SALUD/ VIGILANCIA  EN SALUD PUBLICA</t>
  </si>
  <si>
    <t>DIMENSIÓN FORTALECIMIENTO DE LA AUTORIDAD SANITARIA PARA LA GESTIÓN EN SALUD/ IVC FARMACEUTICO</t>
  </si>
  <si>
    <t>DIMENSIÓN FORTALECIMIENTO DE LA AUTORIDAD SANITARIA PARA LA GESTIÓN EN SALUD/ VIGILANCIA SANITARIA POR LABORATORIO DE SALUD PUBLICA</t>
  </si>
  <si>
    <t>area de planeacion y asistencia municipal/ Karen Ramirez</t>
  </si>
  <si>
    <t>Lograr en el 100% de municipios la actualización del catastro fisico, el plan benal de inversiones,  y la asistencia tecnica y acompañamiento en la implementación de proyectos d e mejoramiento, adecuación y construcción de la infraestructura adecuada para los servicios que presta</t>
  </si>
  <si>
    <t>DIMENSIÓN FORTALECIMIENTO DE LA AUTORIDAD SANITARIA PARA LA GESTIÓN EN SALUD/ PLANEACION Y ASISTENCIA TERRITORIAL EN SALUD</t>
  </si>
  <si>
    <t>MARCO DONADO BARROS</t>
  </si>
  <si>
    <t>ANDREA PALACIOS POLANIA</t>
  </si>
  <si>
    <t>inscribir el 100% de proyectos y registro proyecto en BPIN</t>
  </si>
  <si>
    <t>socializar y viabilizar la formulación y seguimiento  del proyecto PAS Y COAI 2018 en las instancias del consejo de gobierno, CTSSS</t>
  </si>
  <si>
    <t>ejercer la Supervisión y el control  de la ejecución de actividades y reportes a control interno, OAP, y PAS y COAI 2018 al MSPS dentro del PTS 2016 -2019</t>
  </si>
  <si>
    <t>Publicación y cargue ooprtuno y hacer el segumioento en el portal web del MSMP de las herramientas del PTS, PAS, COAI departamentall y los municipios del departamento categorias 4,5,6.</t>
  </si>
  <si>
    <t>Ejercer la rectoria de la autoridad sanitaria en la gestion del  fortalecimiento de los sistemas de informacion para la salud del 80% de las  metas  de los planes de salud territoriales Municipales</t>
  </si>
  <si>
    <t>Realizar el proceso de rendicion de cuantas del  Departamental  mediante la operativizacion del 100%  los mecanismos de transparencia en la evaluaicon y el control</t>
  </si>
  <si>
    <t>Monitorear y hacer el acompañamiento y seguimiento a la formulación, desarrollo y evaluación de los planes, programas, proyectos y politicas en el 100% de municipios</t>
  </si>
  <si>
    <t>Dar respuesta al 100% de los Procesos juridicos ejercidos oportunamente de la secretaria seccinal de salud como autoridad sanitaria</t>
  </si>
  <si>
    <t>Recursos_Provenientes_del_Sistema_General_de_Participaciones_SGP</t>
  </si>
  <si>
    <t>Recursos del balance SGP 2017</t>
  </si>
  <si>
    <t>Indicador del Producto</t>
  </si>
  <si>
    <t>Cantidad Producto Obtenido</t>
  </si>
  <si>
    <t>Cantidad Población Beneficiada</t>
  </si>
  <si>
    <t>Municipios Beneficiados</t>
  </si>
  <si>
    <t>Localidades Beneficiadas</t>
  </si>
  <si>
    <t>Actividad Cumplida (SI o NO)</t>
  </si>
  <si>
    <t>Ejecución Financiera</t>
  </si>
  <si>
    <t>Registro Administrativo</t>
  </si>
  <si>
    <t>Observaciones al Primer Trimestre</t>
  </si>
  <si>
    <t>NOMBRE COLUMNA</t>
  </si>
  <si>
    <t>INSTRUCCIÓN</t>
  </si>
  <si>
    <t>Escriba el indicador que mejor sirva para medir el producto a obtener (por ej:, tasa de deserción, tasa de mortalidad infantil, número de estudiantes beneficiados, número de aulas construidas, número de kilómetros mantenidos, % de municipios asistidos, número de bibliotecas dotadas, etc.)</t>
  </si>
  <si>
    <r>
      <t>Solo escriba una cifra que indique cuánto se obtuvo del indicador anterior al corte del seguimiento; no vuelva a escribir el indicador. (Solo digite, por ej: 2350, 158, 58%, etc.). Aquí no escriba nada de texto,</t>
    </r>
    <r>
      <rPr>
        <b/>
        <i/>
        <sz val="12"/>
        <color theme="1"/>
        <rFont val="Arial Narrow"/>
        <family val="2"/>
      </rPr>
      <t>solo la cifra</t>
    </r>
  </si>
  <si>
    <r>
      <t xml:space="preserve">Para cada tipo de población beneficiaria identificada, escriba </t>
    </r>
    <r>
      <rPr>
        <b/>
        <i/>
        <sz val="12"/>
        <color theme="1"/>
        <rFont val="Arial Narrow"/>
        <family val="2"/>
      </rPr>
      <t>solo el dato</t>
    </r>
    <r>
      <rPr>
        <sz val="12"/>
        <color theme="1"/>
        <rFont val="Arial Narrow"/>
        <family val="2"/>
      </rPr>
      <t xml:space="preserve"> de cuántos se beneficiaron, sin texto, ni símbolos, por ej: 13400, 150, 345, etc.</t>
    </r>
  </si>
  <si>
    <t>Escriba el o los municipios en donde a la fecha se ha ejecutado el proyecto (si son todos los municipios, escriba Todos, si son los municipios no certificados - Educación y Salud-, escriba Municipios no Certificados)</t>
  </si>
  <si>
    <t>Si la ejecución es en alguna localidad específica del Municipio, escriba el nombre y entre paréntesis el municipio al cual pertenece</t>
  </si>
  <si>
    <r>
      <t xml:space="preserve">De acuerdo al plazo previsto para cada Actividad, escriba </t>
    </r>
    <r>
      <rPr>
        <b/>
        <sz val="12"/>
        <color theme="1"/>
        <rFont val="Arial Narrow"/>
        <family val="2"/>
      </rPr>
      <t>SI</t>
    </r>
    <r>
      <rPr>
        <sz val="12"/>
        <color theme="1"/>
        <rFont val="Arial Narrow"/>
        <family val="2"/>
      </rPr>
      <t xml:space="preserve"> o </t>
    </r>
    <r>
      <rPr>
        <b/>
        <sz val="12"/>
        <color theme="1"/>
        <rFont val="Arial Narrow"/>
        <family val="2"/>
      </rPr>
      <t>NO</t>
    </r>
    <r>
      <rPr>
        <sz val="12"/>
        <color theme="1"/>
        <rFont val="Arial Narrow"/>
        <family val="2"/>
      </rPr>
      <t>, dependiendo si la actividad se cumplió o no. No escriba nada más. Cualquier observación, indíquela en la última columna</t>
    </r>
  </si>
  <si>
    <r>
      <t xml:space="preserve">Escriba la cifra, sin símbolos, ni texto, ni puntos, ni comas, de la cantidad financiera REALMENTE ejecutada a la fecha. No escriba las fuentes, ni agregue ningún texto, </t>
    </r>
    <r>
      <rPr>
        <b/>
        <sz val="12"/>
        <color theme="1"/>
        <rFont val="Arial Narrow"/>
        <family val="2"/>
      </rPr>
      <t>SOLO LA CIFRA</t>
    </r>
  </si>
  <si>
    <t>Escriba los números de CDP, Convenios y/o Registros Presupuestales que soportan el proyecto. Esta información nos servirá para identificar mejor el gasto en la ejecución presupuestal</t>
  </si>
  <si>
    <t>Escriba las observaciones que considere importantes que expliquen hechos y situaciones relativas a la gestión en el I Trimestre-2018</t>
  </si>
  <si>
    <t>Primera Infancia</t>
  </si>
  <si>
    <t>Infancia</t>
  </si>
  <si>
    <t>Adolescentes</t>
  </si>
  <si>
    <t>Jóvenes</t>
  </si>
  <si>
    <t>Mujeres</t>
  </si>
  <si>
    <t>Víctimas (según Ley 1448 de 2011)</t>
  </si>
  <si>
    <t>Reincorporados</t>
  </si>
  <si>
    <t>Personas mayores</t>
  </si>
  <si>
    <t>Personas con discapacidad</t>
  </si>
  <si>
    <t>Indígenas</t>
  </si>
  <si>
    <t>Afrodescendientes</t>
  </si>
  <si>
    <t>ROM</t>
  </si>
  <si>
    <t>LGBTIQ</t>
  </si>
  <si>
    <t>Población rural y campesina</t>
  </si>
  <si>
    <t>Otros productores</t>
  </si>
  <si>
    <t>Personas en situación de reclusión</t>
  </si>
  <si>
    <t>Defensores y defensoras de derechos humanos</t>
  </si>
  <si>
    <t>Periodistas</t>
  </si>
  <si>
    <t>Jóvenes en el sistema de responsabilidad penal adolescente</t>
  </si>
  <si>
    <t>Líderes Cívicos y Sociales</t>
  </si>
  <si>
    <t>Defensores ambientales</t>
  </si>
  <si>
    <t>Funcionarios públicos</t>
  </si>
  <si>
    <t>Migrantes</t>
  </si>
  <si>
    <t>Departamento</t>
  </si>
  <si>
    <t>Santa Marta</t>
  </si>
  <si>
    <t>Algarrobo</t>
  </si>
  <si>
    <t>Aracataca</t>
  </si>
  <si>
    <t>Ariguaní</t>
  </si>
  <si>
    <t>Cerro de San Antonio</t>
  </si>
  <si>
    <t>Chivolo</t>
  </si>
  <si>
    <t>Ciénaga</t>
  </si>
  <si>
    <t>Concordia</t>
  </si>
  <si>
    <t>El Banco</t>
  </si>
  <si>
    <t>El Piñon</t>
  </si>
  <si>
    <t>El Retén</t>
  </si>
  <si>
    <t>Fundación</t>
  </si>
  <si>
    <t>Guamal</t>
  </si>
  <si>
    <t>Nueva Granada</t>
  </si>
  <si>
    <t>Pedraza</t>
  </si>
  <si>
    <t>Pijiño del Carmen</t>
  </si>
  <si>
    <t>Pivijay</t>
  </si>
  <si>
    <t>Plato</t>
  </si>
  <si>
    <t>Puebloviejo</t>
  </si>
  <si>
    <t>Remolino</t>
  </si>
  <si>
    <t>Sabanas de San Angel</t>
  </si>
  <si>
    <t>Salamina</t>
  </si>
  <si>
    <t>San Sebastián de Buenavista</t>
  </si>
  <si>
    <t>San Zenón</t>
  </si>
  <si>
    <t>Santa Ana</t>
  </si>
  <si>
    <t>Santa Bárbara de Pinto</t>
  </si>
  <si>
    <t>Sitionuevo</t>
  </si>
  <si>
    <t>Tenerife</t>
  </si>
  <si>
    <t>Zapayán</t>
  </si>
  <si>
    <t>Zona Bananera</t>
  </si>
  <si>
    <t>Otros adultos</t>
  </si>
  <si>
    <t>todos</t>
  </si>
  <si>
    <t>no aplica</t>
  </si>
  <si>
    <t>si</t>
  </si>
  <si>
    <t>no</t>
  </si>
  <si>
    <t>juan contreras Britto</t>
  </si>
  <si>
    <t>se realizo la mesa conjunta de Misión Medica, donde asistieron 22 ESE del departamento, CRUE DISTRITAL, CRUE DEPARTAMENTAL, CRUZ ROJA INTERNACIONAL, clinicas Privadas, fiscalia, policia nacional  procuraduria general de la nación, OASP, salud distrital, salud departamental.</t>
  </si>
  <si>
    <t>1 mesa conjunta</t>
  </si>
  <si>
    <t>se viene haciendo seguimineto a la implementación del logo d emMision medica don este debe tener un registro y una resuclución para su utilizacón, solo el 35% d ela red publica nlo ha implmentado.  Se vien haciendo los requeriminetos para su ciumplimiento.</t>
  </si>
  <si>
    <t>%de muncipios asistidos</t>
  </si>
  <si>
    <t>LUZ MARINA QUIÑONEZ</t>
  </si>
  <si>
    <t>HAST EL MOMENTO TODAS LAS ASISTENCIAS SE REALIZAN TELEFONICAMENTE, ES NECESESARIO LA APORNBACIÓN DE LOS DESPLAZAMINETO PARTA REALIZAR LAS VISITAS  PARA LOGRAR EL PLAN DE ACCIÓN DEL MINISTERIO DE SALUD Y PROTECCIÓN SOCIAL , SUPERSALUD.</t>
  </si>
  <si>
    <t>SI</t>
  </si>
  <si>
    <t xml:space="preserve">JUAN SIERRA </t>
  </si>
  <si>
    <t>Se le hace seguimiento mediante inspeccion vigilancia y control al proceso de referencia y contrareferencia por medio de tablas de salida diligenciadas por las ESE del Departamento.</t>
  </si>
  <si>
    <t>calidad</t>
  </si>
  <si>
    <t>%seguimineto de  implemnetación</t>
  </si>
  <si>
    <t xml:space="preserve">en el primer trismestre del 2018, se envio una circular # donde se citaban a los muncipios para el seguimineto de la implentación de la RIAS en cada uno de los mucipios d elos cuales:porcentaje de cumplimiento en el proceso de implementación del Nuevo Modelo de Atención en salud y  las Rutas de Promoción y Mantenimiento de la Salud y la Materno Perinatal teniendo en cuenta los documentos entregados por los municipios del Departamento
Zona Norte
Municipio % de Cumplimiento
Fundación 75%
Algarrobo 30%
Zona Bananera 25%
Aracataca 15%
Ciénaga 0%
Reten 0%
Pueblo Viejo 0%
Zona Centro
Municipio % de Cumplimiento
Plato 75%
Chibolo 75%
Nueva Granada 50%
Tenerife 25%
Sabana de San Ángel 0%
Ariguani 0%
Zona Rio
Municipio % de Cumplimiento
Pivijay 60%
Pedraza 60%
Zapayan 50%
Concordia 50%
Cerro de san Antonio 15%
Sitio Nuevo 0%
Remolino 0%
Salamina 0%
Piñón 0%
Zona Sur
Municipio % de Cumplimiento
San Sebastián 75%
El Banco 50%
Guamal 20%
Santa Ana 20%
Pinto 0%
Pijiño del Carmen 0%
San Zenón 0%
 </t>
  </si>
  <si>
    <t>NO APLICA</t>
  </si>
  <si>
    <t xml:space="preserve">SE asistió a capacitación d ela resulcion 1441 y la socialización del modulo de hablitación por parte del Ministeriod de Salud y Protección social. Para  elñ proceso de implmentacion de la RIPSS en el departamneto del magdalena. Donde se habilitan la redes de la EPS para prerstación de servicio en salud de la poblacion del departamento del magdalena. </t>
  </si>
  <si>
    <t>%decumplimiento de estandadres y criterio de habilitación RIPSS</t>
  </si>
  <si>
    <t xml:space="preserve">% seguimineto al sistema Referencia y contrareferencia  </t>
  </si>
  <si>
    <t>Asistencia tecnic al 100% de EPSS, IPS del PAMEC del dpto. del magdalena</t>
  </si>
  <si>
    <t>%de asistencias tecnicas realizadas</t>
  </si>
  <si>
    <t>Asistencia tecnica  en un 100% DEL PAMEC DE LAS IPS EAPB, del regimen subsidiado,  del departamento del magdalena.</t>
  </si>
  <si>
    <t>ANGELICA SARMIENTO</t>
  </si>
  <si>
    <t xml:space="preserve">En el primer trimestre se le realizo asistencia técnica a los siguientes prestadores públicos como privadas, a 20 ESE y 27 clínicas privadas.
Zona norte: ESE Hospital San José de Pueblo Viejo, ESE Hospital Luisa Santiaga Iguarán, ESE Hospital San Rafael, ESE Hospital San Cristóbal, ESE Hospital Local Zona Bananera, ESE Centro de Salud Paz Del Rio, ESE Hospital Del Reten.
Zona Centro:ESE Hospital Alejandro Maestre sierra, ESE Hospital Nueva Granada, ESE Hospital Fray Luis de León, ESE Hospital 7 de Agosto
Zona Rio:ESE Hospital Santander Herrera, ESE Hospital Local de Pedraza, ESE Hospital Local de Sitio Nuevo, ESE Hospital Local de Salamina.
Zona Sur:ESE Hospital Rafael Pava Manjarrez, ESE Hospital Santa Ana, ESE Hospital San Zenon, ESE Hospital Santa Bárbara de Pinto, ESE Hospital Nuestra Señora del Carmen.
Privadas: Zona Norte: Centro de Odontologia Integral, Laboratorio Clinico yamin movilla.  Clinitrauma IPS, betshalom ips, clinica fundación ips, bienestar ips, fundación rossi, fundacion santa teresa, salud total eps, clinica general de ciénaga, fundación policlínica, clínica prontosocorro, centro de rehabilitación, nova ips, usser ips, santa monica ips.
Zona centro: Sanasalud ips, palma salud ips,unidad integral de salud ocupacional, laboratorio clínico tovar Salazar,
Zona rio: Centro cisad,sism,
Zona sur:Meddyz del norte, cuidados neonatales, clinica la esperanza, óptica cristal ips, prevención y salud ips
EAPB: Dusakawi; 
Cumpliendo en un 66% en las ESE, y 40% en las privadas
</t>
  </si>
  <si>
    <t>100 %porciento de visitas de verificacion de estándares de habilitación verificados en prestadores de servicios de salud, de primera vez</t>
  </si>
  <si>
    <t>%DE VISITAS EN CONDICION DE HABILITACIÓN</t>
  </si>
  <si>
    <t>Se realizaron visitas en codiciones de habilitación por primera vez en el mucicipio de pueblo viejo.</t>
  </si>
  <si>
    <t>%de visitas de Verificación.</t>
  </si>
  <si>
    <t>Se realizaron visitas de verificacion en condiciones de habilitación.</t>
  </si>
  <si>
    <t>% de seguimimiento  psff, y PGIR</t>
  </si>
  <si>
    <t xml:space="preserve">
Seguimiento PSFF se encuentra en un  25%
Para la vigencia 2018 se ha realizado la revisión y el análisis de la información presentada por las ESE que se encuentran viabilizadas por el MHCP correspondiente a la producción de servicios según el Monitoreo,seguimientoyevaluacióndelosProgramasdeSaneamientoFiscalyFinanciero. Las ESE obligadas a presentar son:
 ESE Samuel Villanueva Valest del Banco Magdalena de orden municipal
 ESE Hospital Local de Salamina(Municipio de Salamina) orden descentralizado
 ESE Hospital Universitario Troconis  en la ciudad de Santa Marta.
 ESE Hospital Fray Luis León de Plato
Se presentó el seguimiento correspondiente al cuarto trimestre del 2017 el día16 de Marzo del 2018 de las ESE anteriormente mencionadas. El informe se realiza con base a las tablas de monitoreo, seguimiento y evaluación contra el reporte de Producción del SIHO de cada ESE, según el trimestre a evaluar. Se realiza un análisis de la producción desde al año 2008 hasta el año vigente a efectos de comparar el comportamiento histórico del trimestre que se analiza y su porcentaje relativo con la meta anual establecida.
A la fecha se han enviado para ser presentados ante al MHCP el primer informe del año que corresponde al cuarto trimestre del año anterior.
Seguimiento a PGIR se encuentra en un 25%
Dentro del concepto de viabilidad se ha establecido que para efectos del monitoreo, seguimiento y evaluación del citado PGIR la ESE a través de la Secretaria de Salud Departamental deberán reportar trimestralmente a la Superintendencia Nacional de Salud. 
Las ESE obligadas a presentarlo son las siguientes:
 ESE Hospital Nuestra Señora de Santa Ana.
 ESE Hospital Local de Chibolo.
 ESE Hospital Local de Tenerife
 ESE Hospital Local San Pedro del Piñón.
 ESE Hospital Local de San Zenon.
Se presentó el seguimiento, monitoreo y evaluación el 23 de febrero del 2017, informe que se cosntruye según las metas propuestas en PGIR
.  </t>
  </si>
  <si>
    <t xml:space="preserve">Nos encontramos en el proceso ajuste y retroalimentación del PTRRM para ser enviado nuevamente por el  MSPSpara su viabilidad. Lo correspondiente a las fases de  intervención no se ha comenzado la ejecución.
Porcentaje de cumplimiento 0
</t>
  </si>
  <si>
    <t>numero de diagnostico situacional</t>
  </si>
  <si>
    <t>MANUEL NAVARRO</t>
  </si>
  <si>
    <t xml:space="preserve"># DE VISITAS DE ASISTENCIA TECNICA EN ADHERENCIA A GUIAS DE LAS IPS PUBLICAS Y PRIVADAS EN EL DEPARTAMENTO SOBRE EL DENOMINADOR TOTAL IPS PUBLICAS Y PRIVADAS DEL DEPARTAMNETO DEL MAGDALENA POR 100 </t>
  </si>
  <si>
    <t>Durante el primer trimestre del 2018, desde la oficna de Prestacion y Desarrollo del Servicio se realizaron 3 cargues (1 cargue mensual) ante la pagina del SISPRO - Pisis Neo Cliente. En el mes de Enero se realizo el reporte del mes de Diciembre del 2017, las EAPB que enviaron informacion fueron Coosalud, Cajacopi, Mutualser, Saludvida y Ambuq; reporteron 509 CTC de servicios y tecnologia aprobados y suministrados a sus afiliados de los cuales solo 486 fueron cargados ante la pagina del MINSALUD el 95.5% pasaron las dos validaciones de estructura y calidad de la informacion; 23 CTC tuvieron errores. En el mes de Febrero se realizo el cague de los CTC de servicios y tecnologias aprobados y suministrados a los afiliados de las EAPB del mes de enero del 2018, las EAPB que reportaron informacion fueron; Cajacopi, Mutualser, Saludvida, Cosalud, Ambuq y Emdislaud; reportaron 503 ctc de los cuales 490 pudieron ser cargados en la plataforma de MINSALUD el 2.6% tuvieron errores en las validaciones (13 CTC). en el mes de marzo se cargo la informacion reportada del Mes de febrero, las EAPB que realizaron reporte fueron Cajacopi, Mutualser, Coosalud, Emdisalud, Saludvida y Ambuq; reportaron 979 ctc de servicios y tecnologias aprobados y suministrados a sus afiliados pero solo 93.4% pasaron las validaciones del sistema de Neo Pisis Cliente (914 CTC) y un margen de error del 6.6% (65 ctc).</t>
  </si>
  <si>
    <t xml:space="preserve">En el primer trimestre se le realizo asistencia técnica a los siguientes prestadores  públicos como privadas
Zona norte: ESE Hospital Luisa SantiagaIguaran, ESE Hospital San Rafael, ESE Hospital Local Zona Bananera, ESE Centro de Salud Paz Del Rio,.Zona Centro:
ESE Hospital Alejandro Maestre sierra, ESE Hospital Nueva Granada, ESE Hospital Fray Luis de Leon, ESE Hospital 7 de Agosto, ESE Hospital Local de Tenerife
Zona Rio: ESE Hospital Santander Herrera, ESE Hospital Local de Pedraza, ESE Hospital Local de Sitio Nuevo, ESE Hospital Local de Salamina.ESE Hospital Local de Remolino
Zona Sur: ESE Hospital Rafael Pava Manjarrez, ESE Hospital Santa Ana, ESE Hospital San Zenon, ESE Hospital Santa Barbara de Pinto, ESE Hospital Nuestra Señora del Carmen.
Privadas:; Zona Norte:Centro de Odontologia Integral,Laboratorio Clinicoyaminmovilla. Clinitrauma IPS, betshalomips, clinica fundación ips,bienestar ips, fundación rossi,fundacion santa teresa,saludtotaleps,clinica general de ciénaga,fundación policlínica,clinicaprontosocorro,centro de rehabilitación, novaips, usserips, santa monicaips, nova ips, sociedad portuaria, viva 1A
Zona centro: Sanasaludips,palma salud ips,unidad integral de salud ocupacional,laboratorio clínico tovar Salazar,
Zona rio:Centrocisad,sism,
Zona sur:Meddyz del norte,cuidados neonatales,clinica la esperanza,óptica cristal ips,prevención y salud ips, crc regional del sur , maria del Carmen florezperez.
Cumpliendo en un 25%
</t>
  </si>
  <si>
    <t xml:space="preserve">se realizó visita de sistencia tecnica y seguimineto en adherencia a las Guias Trazadoras a tres IPS publicas del departamento del Magdalena (Hopsital santander Herrera de Pivijay, Ese hospital san pedro de el piñon, ESE Hospital de Sitionuevo.) </t>
  </si>
  <si>
    <t>%cumplimiento a la implementación de la politica de seguridad al paciente</t>
  </si>
  <si>
    <t>FINANCIERA</t>
  </si>
  <si>
    <t>%SEGUIMIENTO A LAS EPS PRESTACIÓN DEL SERVICIO NO POS</t>
  </si>
  <si>
    <t>Visitas de Asistencia tecnica en un 50% a las IPS publicas y privadas del departamento del Magdalena  en adopcion y adaptación de las RIAS.</t>
  </si>
  <si>
    <t xml:space="preserve">Se recolectaron datos emanados de la página SIHO decreto 2193 del 2004, correspondiente al cuarto trimestre 2017 para la elaboración de matrices y gráficas para lograr análisis de tendencias teniendo en cuenta las variables de consulta externa general y especializada, consulta de urgencia general y especializada, consulta de odontología, partos vaginales, cesáreas, laboratorio clínico,  imagenología y cirugías.  También se realizó un informe pormenorizado de cada una de las 32 ESE que conforman la red pública del Departamento del Magdalena en lo que ha producción se refiere.
E igualmente  ha realizado un consolidado de la producción de la PPNA por hospitales y por subregiones con las  variables de consulta externa general y especializada, consulta de urgencia general y especializada, consulta de odontología, partos vaginales, cesáreas, laboratorio clínico,  imagenología y cirugías.Con un porcentaje de cumplimiento en un 100%.
</t>
  </si>
  <si>
    <t>%SEGUIMINETO Y CUMPLIMINETO A LAS OBLIGACIONES CONTRACTUALES A LAS ENTIDADES PRESTADORAS</t>
  </si>
  <si>
    <t xml:space="preserve">PIEDAD DE LA HOZ </t>
  </si>
  <si>
    <t>Inducción en salud dirigido a los profesionales que van a realizar el SSO en las diferentes IPS públicas y privadas: en el cuarto trimestre de 2017 se realizo una inducción dirigida a 43 profesionales (bacteriólogos, enfermeros, médicos y odontólogos).Certificación a los profesionales que culminaron el SSO (médicos, bacteriólogos y enfermeras: en el cuarto trimestre del 2017 se expidieron certificaciones de culminación del SSO a 3 bacteriólogos,  4 enfermeros, 30 médicos y 9 odontólogos.</t>
  </si>
  <si>
    <t xml:space="preserve">Auxiliar de Enfermería 337
Servicios Farmacéuticos 72
Salud Oral 22
Regencia de Farmacia 4
Administradores en Salud 11
Certificados
Bacteriólogo 3
Enfermeros 4
Medico 30
Odontólogo 9
</t>
  </si>
  <si>
    <t>% de seguimiento a las resoluciones y actas del 2018</t>
  </si>
  <si>
    <t>% de seguimiento a la gestion integral para el funcionamiento de las IPS</t>
  </si>
  <si>
    <t xml:space="preserve">Asisrtencia tecnica para el diagnostico del desarrollo der capacidadfes para la adpcion y adaptacion de la MIAS Y alistamiento y adecuacion a a las ESES. </t>
  </si>
  <si>
    <t>NO</t>
  </si>
  <si>
    <t xml:space="preserve">Se realizo asistencia tecnica para la evaluacion de los planes de gestion; para su posterior evaluacion el 1 de Abril. </t>
  </si>
  <si>
    <t>% del Seguimiento de la Resolucion de la 016</t>
  </si>
  <si>
    <t>% Seguimiento de los indicadores de las R 710 y 143</t>
  </si>
  <si>
    <t>% Seguimiento de adaptacion de las RIAS</t>
  </si>
  <si>
    <t xml:space="preserve"> formulacion y socializacion del Planes municipales de Geston integral del riesgo de Desastres articulado intersectorialmente.</t>
  </si>
  <si>
    <t>Porcentaje de municipios del departamento del magdalena que cuenten con PMGRD debidamente socializado</t>
  </si>
  <si>
    <t>Todas</t>
  </si>
  <si>
    <t>JUAN CONTRERAS</t>
  </si>
  <si>
    <t>formulacion y socializacion del Planes municipales de Geston integral del riesgo de Desastres articulado intersectorialmente.</t>
  </si>
  <si>
    <t>Porcentaje de municipios del departamento del magdalena que cuenten con PMGRD articulado intersectorialmente</t>
  </si>
  <si>
    <t>Porcentaje de municipios del departamento del magdalena que conocen y aplican RSI 2005</t>
  </si>
  <si>
    <t>Se realiza asistencia tecnica a 14 ESEs de los municipios del Departamento  en el primer trimestre</t>
  </si>
  <si>
    <t>mejorar el indice de seguridad hospitalaria en el  100% de los hospitales priorizados</t>
  </si>
  <si>
    <t>porcentaje de hospitales priorizados con al menos 80% de mejora en el ISH</t>
  </si>
  <si>
    <t>Porcentaje de hospitales de segundo nivel que operativizan los servicios transfusionales</t>
  </si>
  <si>
    <t>todas</t>
  </si>
  <si>
    <t>Porcentaje de ESEs del departamento capacitados para responder con eficacia ante eventos de emergencias y desastres</t>
  </si>
  <si>
    <t>porcentaje de cumplimiento de la reglamentacion del sistema de emergencias medicas del Departamento del Magdalena</t>
  </si>
  <si>
    <t>porcentaje de cumplimiento para la organización de la red departamental de toxicologia</t>
  </si>
  <si>
    <t xml:space="preserve">DOCUMENTACION DEBIDAMENTE REALIZADA y RADICADA A ESPERA DE APROBACION </t>
  </si>
  <si>
    <t xml:space="preserve">Porcentaje de hospitales de II nivel que mejoran la capacidad de respuesta y el acceso oportuno a sangre y componentes sanguineos seguros </t>
  </si>
  <si>
    <t>seguimmieno</t>
  </si>
  <si>
    <t xml:space="preserve">TODOS </t>
  </si>
  <si>
    <t xml:space="preserve">No aplica </t>
  </si>
  <si>
    <t>Dictar 9 charlas por municipio sobre potabilizacion de agua en el entorno educativo a padres, madres y escolares de 4 y 5 de primaria</t>
  </si>
  <si>
    <t>No se ha realizado la contratacion con las ESE</t>
  </si>
  <si>
    <t>POR DEFINIR</t>
  </si>
  <si>
    <t>Desarrollar el censo casa a casa y la vacunacion canina y felina casa a casa  en el municipio de El banco y realizar vacunacion de mantenimiento</t>
  </si>
  <si>
    <t>No se ha realizadola contratacion con las ESE</t>
  </si>
  <si>
    <t>Realizar  el censo casa a casa y la vacunacion canina y felina casa a casa  en 28 municipios . Realizar vacunacion de mantenimiento cada dos  ciclos</t>
  </si>
  <si>
    <t>Porcentaje de cobertura de vacunacion canina y felina</t>
  </si>
  <si>
    <t>No se ha iniiado vaunacion</t>
  </si>
  <si>
    <t>No se ha realizado la contratacion del PIC</t>
  </si>
  <si>
    <t>Estrategia EGI formulada</t>
  </si>
  <si>
    <t>Ejecutada par cialmente con avance del 25%</t>
  </si>
  <si>
    <t>Realizar la identificcion e intervencion de factores de riesgo en eventos de salud relacionados con calidad de agua.</t>
  </si>
  <si>
    <t>PPLan en formulacion</t>
  </si>
  <si>
    <t>Plan en formulacion</t>
  </si>
  <si>
    <t>Proyecto realizado</t>
  </si>
  <si>
    <t>Desarrollar acciones de informacion a la comunidad en prevencion y control de rabia y otras zoonosis a traves de material educativo :500 folletos sobre prevencion de leptospirosis, y toxoplasmosis,  500 folletos sobre prevencion de rabia, 500 folletos  para veterinarios, 500 folletos sobre caracol gigante.</t>
  </si>
  <si>
    <t>BANCO</t>
  </si>
  <si>
    <t>Realizar gestion transectorial e interdisciplinaria  para  la implementacion de la politica  de salud ambiental a traves de  4  reuniones del COTSA y sus mesas .</t>
  </si>
  <si>
    <t>EL BANCO</t>
  </si>
  <si>
    <t>% de municipios beneficiados</t>
  </si>
  <si>
    <t>CPD PIC 73
CDP GSP 86</t>
  </si>
  <si>
    <t>Realizar 4 Jornadas de salud para difundir la promoción de las estrategias, visión  20/20. Somos todo oídos, amor por el silencio, , conoce tu riesgo peso saludabl. y soy Generación mas sonriente de acuerdo a los lineamientos nacionales</t>
  </si>
  <si>
    <t>Documento Elaborado</t>
  </si>
  <si>
    <t>Realizar en el entorno escolar priorizado de los 29 municipios 6 actividades informativas sobre  habitos y practicas de cuidado bucal para prevenir enfermedades bucales</t>
  </si>
  <si>
    <t xml:space="preserve">Diseñar, elaborar y entregar material impreso  (4000 unidades) en el entorno educativo y comunitario a los 29 municipios para promocionar habitos de cuidado de la salud bucal, visual, auditiva y 4x4. </t>
  </si>
  <si>
    <t>Realizar una alianza Plan Ampliado de Inmunizaciones y salud bucal para derrollar la estrategia soy generaciòn màs sonriente.</t>
  </si>
  <si>
    <t>100% de los municipios con el plan socializado</t>
  </si>
  <si>
    <t>Asistir tecnicamente a los 29 Municipios en la Elaboracion del Plan integral municipal de Drogas adaptado al PIDDD 2016-2019 - capacitaciones subregional</t>
  </si>
  <si>
    <t xml:space="preserve">Realizar 2 mesas de seguimiento con los actores del comité de drogas para formular, monitorear y evaluar las acciones del plan Departamental de drogas </t>
  </si>
  <si>
    <t>Realizar 2 reuniones con el comite de drogas y con el consejo seccional de estupefacientes para la el ejercicio de sus funciones</t>
  </si>
  <si>
    <t>29 municipios con la politica adoptada</t>
  </si>
  <si>
    <t xml:space="preserve">Ejecutar acciones comunicativas mediante un foro multidisciplinario para  la discusión y  construcción conjunta sobre los temas de salud
mental orientados a favorecer la inclusion de las personas con trastornos en salud mental en los entornos laboral,comunitario y educativo </t>
  </si>
  <si>
    <t>100% de los municipios con conocimiento de las RIAS en SM</t>
  </si>
  <si>
    <t>100% de los municipios con conocimiento de las RIA de Violencia</t>
  </si>
  <si>
    <t>CDP GSP 86 
CDP PIC 72</t>
  </si>
  <si>
    <t>Implementar  y opertaivizar el Plan de Seguridad Alimentaria y Nutricional en los 29 municipios del  Departamento.</t>
  </si>
  <si>
    <t>29 Municipios con Plan SAN</t>
  </si>
  <si>
    <t xml:space="preserve">Desarrollar capacidades a los comites de seguridad alimentaria y nutricional Municipales para promocionar la construccion de planes de accion de Seguridad Alimentaria y Nutricional  al talento humano institucional  en 2 subregiones priorizadas </t>
  </si>
  <si>
    <t>CDP GSP 86 
CDP PIC 75</t>
  </si>
  <si>
    <t>Campaña de información y educación.
Sobre selección a conciencia y voluntaria de alimentos saludables, haciendo uso de los medios masivos y medios alternativos de comunicación disponibles</t>
  </si>
  <si>
    <t xml:space="preserve"> Desarrollar  capacidades mediante asistencias tecnicas a los actores del sistema en los 29 municipios para la Formulacion de planes municipales de Seguridad Alimentaria y Nutricional  </t>
  </si>
  <si>
    <t xml:space="preserve">Ejecutar la estrategia de desparasitacion antihelmintica y el manejo integral de la desnutricion aguda moderada y severa, en los entornos educativo,comunitario y hogar de los 29 Municipios  </t>
  </si>
  <si>
    <t>Realizar 4 sesiones eduactivas a madres comunitarias de centros zonales de ICBF y entornos educativo priorizados con entrega de material educativo,para la promocion de las nuevas guias alimentarias basadas en alimentos para la poblacion colombiana, en 2 subregiones</t>
  </si>
  <si>
    <t>Informacion y educacion en salud a madres y lideres comunictarias de los 29 en Lactancia materna exlusiva hasta los 6 meses, complementaria hasta los 2 años y signos de DNT Aguda Moderada y Severa en menores de 5 años</t>
  </si>
  <si>
    <t>4 Acciones de fortalecimiento al BLH</t>
  </si>
  <si>
    <t>Generar acciones de educacion e informacion en salud participando en las mesas de DNT de los 29 municipios donde se aborde la tamatica de DNT Aguda en menores de 5 años con su respectivo seguimiento y garabtizando la vincuklacion de los menores a programas de compelemntacion nutricional</t>
  </si>
  <si>
    <t>Realizar 2 seguimientos al proyecto del Banco de Leche Humana de la ESE Fernando Troconis</t>
  </si>
  <si>
    <t xml:space="preserve">Realizar 2 alianzas intersectoriales para el seguimiento a las acciones del comité  de Lactancia Materna region caribe. </t>
  </si>
  <si>
    <t xml:space="preserve">Realizar seguimiento y monitoreo a los programas de proteccion, deteccion y atencion de los  niños con bajo peso al nacer en las EAPB y ESE Municipales </t>
  </si>
  <si>
    <t>Por definir</t>
  </si>
  <si>
    <t>No</t>
  </si>
  <si>
    <t>Pueblo Viej y Cienaga</t>
  </si>
  <si>
    <t>Realizar jornadas de fiscalizacion sanitaria en coordinacion con la policia y tres organismos</t>
  </si>
  <si>
    <t>Capacitar y orientar en Educación sexual responsable, respetando la diversidad al 95% de los adolescentes</t>
  </si>
  <si>
    <t>Acciones de educacion en SSR en los 29 municipios</t>
  </si>
  <si>
    <t>Desarrollar capacidades mediante 1 reunion con las 29 redes sociales de apoyo para la promocion y garantia de los derechos en salud sexual y reproductiva y equidad de genero</t>
  </si>
  <si>
    <t>CDP GSP 86 
CDP PIC 74</t>
  </si>
  <si>
    <t xml:space="preserve">Elaborar video institucional donde se promuevan todos los componentes de la dimension (ITS - VIH - DSR - PEA) para Informar y orientar en salud sobre sexualidad responsable con respeto a la diversidad de genero </t>
  </si>
  <si>
    <t>Desarrollo de capacidades y fortalecimiento a la implementacion del CEO en el entorno escolar en los municipios priorizados (5)(zona, bananera, Fundacion, Cienaga, El Banco y Plato)en el marco del Modelo de Atencion Integral en Salud MIAS_PAIS</t>
  </si>
  <si>
    <t xml:space="preserve">Realizar 1 Seguimiento a la operacion del  centro de escucha comunitario del Muncicpio de Ariguni para  dar respuesta a necesidades o demandas de la comunidad que facilita la escucha inmediata, la orientación, el acompañamiento y la canalización a los factores de riesgo de los sexulidad,derechos sexuales y reproductivos.  </t>
  </si>
  <si>
    <t>50% de los municipios con SAAJ</t>
  </si>
  <si>
    <t xml:space="preserve">Articulacion sectorial con entidad territorial y gerentes de ESE Muncipales para implementar y reactivar los SERVICIOS AMIGABLES PARA ADOLESCENTES Y JOVENES en los 29 Municipios </t>
  </si>
  <si>
    <t>Trabajo conjunto con veedurias juveniles como apoyo a la implmentacion de los SERVICIOS AMIGABLES PARA ADOLESCENTES Y JOVENES en 5 Municipios priorizados con mayor porcentaje de embarazos en adolescentes.</t>
  </si>
  <si>
    <t>Evaluar anualmente los servicios amigables para jovenes y adolescentes implementados en las 9 ESE Municipales,utilizando los instumentos de autoevaluacion y encuesta a adolescentes incluidos en el documento del modelo  de SAAJ del MSPS.</t>
  </si>
  <si>
    <t>Desarrollar capacidades a los docentes de las 4 subregiones del Departamento de Magdalena para la construccion e implementacion de la ruta de educacion para la sexualidad, construccion ciudadana, prevencion del embarazo en adolescentes y derechos sexuales y reproductivos con posterior seguimiento articulado con sceretaria de educacion.</t>
  </si>
  <si>
    <t>Realizar Cineforo con metodología que busque generar reflexiones en torno al cuidado de la salud con énfasis de SSR y Salud Mental a través del disfrute del arte cinematográfico y el análisis de temáticas y situaciones propias del área de la salud. En 10 municipios priorizados</t>
  </si>
  <si>
    <t xml:space="preserve">Desarrollar capacidades al talento humano de las entidades territoriales Municipales e IPS para la construccion y adopcion de la Politica Publica saludable “PAPI”: PARTO HUMANIZADO, Alumbramiento activo, Pinzamiento del cordón, Inicio Precoz de la Lactancia Maternade derechos sexuales y reproductivos , PAIS, MIAS Y RIAS Promcion y Mantenimiento de la Salud, Materno Perinatal y VIH. Guias de Atencion  Cancer de Mama y Cancer de Cervix en los 29 municipio del Departamento del Magdalena en el marco MIAS PAIS, socializacion de la estrategia del Consultorio Rosado  Subregional de 3 dias </t>
  </si>
  <si>
    <t>Disminuir en un 30% la tasa de incidencia de sifilis gestacional y / o otras ITS  a partir de la linea base</t>
  </si>
  <si>
    <t>29 municipios capacitados</t>
  </si>
  <si>
    <t>Taller “Construyendo mi proyecto de vida y sembrando 300 semillas” dirigido a jóvenes adolescentes En 29 municipios</t>
  </si>
  <si>
    <t xml:space="preserve">Disminuir en un 5% la tasa de incidencia  de abuso sexual </t>
  </si>
  <si>
    <t>30% de los muniicpios con actividades de prevencion</t>
  </si>
  <si>
    <r>
      <t xml:space="preserve">Realizar informacion y educacion en salud para la prevencion de cualquier forma de violencia en los Municipios priorizados (10) mediante encuentro intercolegial con la presentacion de la obra de teatro </t>
    </r>
    <r>
      <rPr>
        <b/>
        <sz val="10"/>
        <rFont val="Arial Narrow"/>
        <family val="2"/>
      </rPr>
      <t>"MURMULLOS INVISIBLES"</t>
    </r>
  </si>
  <si>
    <t>Aumentar el 5% mujeres que solicitan ayuda y son atendidas en alguna institucion para el abordaje de las violencias de genero y violencias sexuales</t>
  </si>
  <si>
    <t>20% de los municipios con actividades de socializacion y seguimiento en VSG</t>
  </si>
  <si>
    <t>Realizar 1 Segumineto y monitoreo  a la implementacion de la ruta de atencion en salud para victimas de violencias sexuales y violencias de genero en el marco del Modelo Atencion Integral de Salud en los 29 Municipios del Departamento.</t>
  </si>
  <si>
    <t>50% de los municipios con acciones de sensibilizacion y seguimiento en PEA</t>
  </si>
  <si>
    <t xml:space="preserve">Educacion en salud a mujeres en edad fertil sobre signos de alarma de la gestante a traves de conversatorios con la comunidad en los municipios que presentaron MM en 2016 y 2017 (area rural y urbana)
</t>
  </si>
  <si>
    <t>Realizar 1 seguimiento y acompañamiento a las 28 parteras capacitadas de Municipios priorizados en los signos de alarma de la gestantes, puericultura y su articulacion con la baja complejidad de atencion.</t>
  </si>
  <si>
    <t>100% de los municipios con capacitacion</t>
  </si>
  <si>
    <t>Realizar 2 seguimiento a las EAPB - IPS de atencion integral a gestantes infectadas con  el VIH y su recien nacido Expuesto, poblacion general que vive con  VIH.</t>
  </si>
  <si>
    <t xml:space="preserve">Capacitar a lideres comunitarios en acciones colaborativas para lograr la reduccion de la coinfeccion TB-VIH en Muncipio priorizado para actuar como mutiplicadores </t>
  </si>
  <si>
    <t>Realizar 1 Jornada de Salud para el dia mundial de la prevencion del VIH,  dia de la Prevencion de la Violencia contra la mujer, Cancer de Seno, Hepatitis, Ca Cuello Uterino</t>
  </si>
  <si>
    <t>29 municipios con actividades comunitarias de prevencion de la IRA</t>
  </si>
  <si>
    <t>Desarrollar capacidades a las voluntarias de las UROCS y a los COVECOM en 14 Municpios PRIORIZADOS del Departamento en AIEPI Comunitario priorizando practicas claves.</t>
  </si>
  <si>
    <t>CDP GSP 86 
CDP PIC 71
CPD TB TN 76
CDP LEPRA TN 77</t>
  </si>
  <si>
    <t xml:space="preserve">Canalizar al 100% de los niños y niñas afiliados al sistema captados durante la estrategia de desparasitacion antihelmintica para garantizar la atencion integral </t>
  </si>
  <si>
    <t>Difundir mediante cuña radial dirigida a los 29 Muncipios en los diferenttes entornos (hogar, educativo, comunidad) sobre signos de alarma de la infeccion respiratoria aguda e Infecciones diarreicas agudas</t>
  </si>
  <si>
    <t>Desarrollo de capacidades en el entorno educativo y hogar sobre la importancia, beneficios de desparasitacion antihelmintica y cuidados de la salud al respecto en municipios priorizados (10)</t>
  </si>
  <si>
    <t>100% de los municipios con acciones de desparasitacion antihelmintica</t>
  </si>
  <si>
    <t>100% de los municipios con profesionales certificados</t>
  </si>
  <si>
    <t>Desarrollar capacidades al recurso humano de las IPS municipales con un diplomado virtual  en la estrategia de atencion integral de AIEPI clinico</t>
  </si>
  <si>
    <t>100% de los muniicpios con actividades de sensibilizacion y prevencion de la lepra</t>
  </si>
  <si>
    <t>Desarrollar capacidades educativas a madres comunitarias, red juntos, familias en accion, comunidad y lideres de los 29 municipios en prevencion de la lepra</t>
  </si>
  <si>
    <t xml:space="preserve">Realizar primer encuentro Departamental de pacientes y expacientes de Enfermedad de Hansen para actividades eduactivas y   rehabilitacion basada en comunidad </t>
  </si>
  <si>
    <t xml:space="preserve">Realizar un plan de asistencia tecnica a los diferentes actores del sistema de los 29 Municipios en el programa de lepra y Apoyar la formulacion del plan Magdalena libre de Hansem </t>
  </si>
  <si>
    <t xml:space="preserve">Realizar 3 busquedas activas de sintomaticos respiratorios en comunidades indigenas de los Municipios de Aracataca,Cienaga,Fundacion y San Angel </t>
  </si>
  <si>
    <t>Realizar la supervision directa del tratamiento de tuberculosis en comunidad en 2 municipios priorizados a travez de la extension de la estrategia TAES -Comunitaria .</t>
  </si>
  <si>
    <t xml:space="preserve">Apoyar a la conformacion dela sociedad  civil para la prevencion y el control de la tuberculosis en coordinacion con los 29 Municipios </t>
  </si>
  <si>
    <t>Desarrollar capacidades a promotores indigenas en tuberculosis en los temas de gestión, diagnostico y sistema de información,</t>
  </si>
  <si>
    <t>Ampliar el proyecto de investigacion operativa en tuberculosis</t>
  </si>
  <si>
    <t xml:space="preserve">Realizar un plan de asistencia tecnica a los diferentes actores del sistema de los 29 Municipios en el programa de tuberculosis  y Apoyar la formulacion del plan Magdalena libre de tuberculosis 2017 </t>
  </si>
  <si>
    <t>100% de los municipios realizan acciones para lograr coberturas utiles de vacunacion</t>
  </si>
  <si>
    <t>Concertar agenda transectorial (reuniones de las jornadas) que permitan la Implementacion de estrategia de vacunacion sin bareras a partir de equipos multidisciplinarios.</t>
  </si>
  <si>
    <t>Desarrollar capacidades al Talento Humano de las IPS que oriente la inclusion de nuevas vacunas, evaluacion y monitoreo de las enfermedades inmunoprevenibles</t>
  </si>
  <si>
    <t>Recursos del balance SGP 2018</t>
  </si>
  <si>
    <t>ALBERTO BOLAÑO ENNIS</t>
  </si>
  <si>
    <t xml:space="preserve">Porcentaje de Municipios que desarrollan la estrategia de gestion integrada </t>
  </si>
  <si>
    <t xml:space="preserve">Numero de Muncipios con apoyo al proceso de planeacion integral  realizado </t>
  </si>
  <si>
    <t>SE REALIZO LA CONTRATACION DEL TALENTO HUMANO PARA LAS ACCIONES DE GESTION DE LA SALUD PUBLICA (71%) SGP</t>
  </si>
  <si>
    <t>Recursos del balance 2017</t>
  </si>
  <si>
    <t>MARIBEL DE LA HOZ SIERRA</t>
  </si>
  <si>
    <t>NUMERO DE REUNIONES DE ARTICULACION REALIZADAS</t>
  </si>
  <si>
    <t xml:space="preserve">LEIDY CUELLAR GORDO </t>
  </si>
  <si>
    <t>NUMERO DE ASISTENCIAS TECNICAS REALIZADAS</t>
  </si>
  <si>
    <t xml:space="preserve">EL AREA DE VSP HA UTILIZADO ESTRATEGIAS VIRTUALES PARA GARANTIZAR LA ASISTENCIAS TECNICAS </t>
  </si>
  <si>
    <t>NUMERO DE BOLETINES ENTREGADOS</t>
  </si>
  <si>
    <t xml:space="preserve">NO HAY CONTRATACION </t>
  </si>
  <si>
    <t>DOCUMENTO DE ASIS ACTUALIZADO</t>
  </si>
  <si>
    <t>NUMERO DE UNIDADES DE ANALISIS REAIZADAS</t>
  </si>
  <si>
    <t>EL INSTITUTO NACIONAL DE SALUD DISMINUYO EL NUMERO DE UNIDADES DE ANALISIS, POR TANTO EXISTE LA POSIBLIDAD DE NO CUMPLIR CON LA META</t>
  </si>
  <si>
    <t xml:space="preserve">NUMERO DE COVES Y REUNIONES REALIZADOS </t>
  </si>
  <si>
    <t>SE HAN REALIZADO LAS ACTIVIDADES GESTIONADAS DIRECTAMENTE POR EL AREA DE VSP</t>
  </si>
  <si>
    <t>NUMERO DE CAPACITACIONES REALIZADAS</t>
  </si>
  <si>
    <t>NUMERO DE COVECOM REALIZADOS</t>
  </si>
  <si>
    <t>NUMERO DE INSUMOS ENTREGADOS</t>
  </si>
  <si>
    <t>ENCUESTA DE COBERTURA DE VACUNACION REALIZADA</t>
  </si>
  <si>
    <t xml:space="preserve">RAFAEL TAPIAS </t>
  </si>
  <si>
    <t xml:space="preserve">Porcentaje de establecimientos con proceso  de IVC </t>
  </si>
  <si>
    <t>7. Otros Recursos departamentales y/o distritales (FRE)</t>
  </si>
  <si>
    <t xml:space="preserve">26 Municipios </t>
  </si>
  <si>
    <t xml:space="preserve">BEATRIZ MAESTRE </t>
  </si>
  <si>
    <t>En los siguientes Muncipios no se realizo  vigilancia de la calidad de agua para consumo humano:Enero:Aracataca,Concordia,Plato,Zona Bananera,Zapayan.Febrero:Cerro de San Antonio.Marzo: Guamal,Remolino,Sitio Nuevo</t>
  </si>
  <si>
    <t>5 Municipios</t>
  </si>
  <si>
    <t>Duarnte el primer trimestre se realizo vigilancia de alimentos en el distrito de Santa Marta,Muncipios de Sitio Nuevo ,Remolino,El piñon,Cerro de San Antonio</t>
  </si>
  <si>
    <t>2 Municipios</t>
  </si>
  <si>
    <t>Duarnte el primer trimestre se realizo analisis ETAS en  los Muncipios de Fundacion y Pivijay.</t>
  </si>
  <si>
    <t>NON</t>
  </si>
  <si>
    <t>Cumplimiento de la vigilancia por laboratorio de los eventos de interés en salud pública de los 30 municipios del Departamento</t>
  </si>
  <si>
    <t>Santa Marta ,Algarrobo,Aracataca,El Reten y Zona Bananera</t>
  </si>
  <si>
    <t xml:space="preserve">Se realizo asistencia tecnica a los laboratorios de los Muncipios de Zona Bananera,El reten,Arcataca,Algarrobo y Santa Marta </t>
  </si>
  <si>
    <t xml:space="preserve"> 100% de proyectos en BPIN</t>
  </si>
  <si>
    <t>depattamento</t>
  </si>
  <si>
    <t xml:space="preserve"> PAS Y COAI 2018  aprobados en las instancias del consejo de gobierno, CTSSS</t>
  </si>
  <si>
    <t>COAI y PAS 2018, aprobado en consejo de gobierno departamentall, se ha ido aplicando los ajustes, financieros de acuerdo a CONPES 2018 y planes de mejormaiento sobre metas, y actividades de acuerdo al ASIS 2017, para ser sociaizado en CTSSS.</t>
  </si>
  <si>
    <t>Ejecución de actividades y reportes trimestral a control interno, y  OAP, y PAS y COAI 2018 al MSPS dentro del PTS 2016 -2019</t>
  </si>
  <si>
    <t>Se remite la ejecuion primer trimeestre tanto a la OAP, como a control interno el cargue al portal WEB de MSPS se hace en los 30 dias siguientes del mes de Abril.</t>
  </si>
  <si>
    <t>100% de municipios certificados que prestan servicios de salllud directamente, evauados en la Capacidad de la gestion  2017, y proceso de  Asistencia, tecnica, acompañamiento y seguimiento y evaluación de los planes, programas, proyectos y politicas</t>
  </si>
  <si>
    <t>Salamina, El Piñon, Fundación, Plato y Chibolo.</t>
  </si>
  <si>
    <t>Se Brindo asisitencia tecnica al municipio de fuyndación en los nueb}vos formatos de vealluación, y virtuamente A. T. a los municpios de El piñón, Plato, Chibolo.</t>
  </si>
  <si>
    <t>80% de las  metas de  de los planes de salud territoriales Municipales  del  fortalecimiento de los sistemas de informacion para la salud del departamento</t>
  </si>
  <si>
    <t>Fundacion,algarobo, Ariguani, C. de San Antonio, Chivolo, Cienaga, Nueb}va Granada, Pllato, el Banco, El Piñón, El Reten, Gaumal, Pedraza, Pivijay, Pueblo Viejo, Remolino, Santa Ana, Sitio Nuevo, tenerife, Zapayan, S. B. de Pinto, Pijiño del Carmen.Aracataca. Concordia.Salamina</t>
  </si>
  <si>
    <t>Se ha ido ejerciendo pllanes de mejora y ajustes sobre los Planes remitiidos tanto en AT y Capacitaciones y asesorias virtuales, presenciales y remitidas via correo electronico, con base en oportunidades de mejora, ajustes financieros de acuerdo al CONPES 2018 y de excedentes o recurso porpios d elos municpios.</t>
  </si>
  <si>
    <t>dos veces por año presentar la evaluacion y el control con el proceso de rendicion de cuantas del sector salud</t>
  </si>
  <si>
    <t>100% de municipios con la actualización del catastro fisico, el plan benal de inversiones,  y la asistencia tecnica y acompañamiento en la implementación de proyectos d e mejoramiento, adecuación y construcción de la infraestructura adecuada para los servicios que presta</t>
  </si>
  <si>
    <t xml:space="preserve">Aracataca, Santa Marta(ESE HUFT Y ESE Prospero Reverend), Ariguani, Chivolo, Cienaga, El Banco( Samuel Villanueva), El Piñon, Fundación (San Rafael, Paz del Rio, N. Granada, Pivijay, Plato(/ de Agosto, S. de Sn Angel, San Sebastian de buenavista, Teneirfe; </t>
  </si>
  <si>
    <t>Se hizo A.T, revision y cargue del Pan Bienal de 16 hospitlaes en 15 municpios dell depto.</t>
  </si>
  <si>
    <t>Pueblo viejo, Cienaga, Zona Bananera, El Reten, Aracataca, Fundación (Paz del Rio) y San Rafael, Algarrobo, Chivolo, Ariguani, S. de Sn Angel, Nueva Granada,</t>
  </si>
  <si>
    <t>31- dis-2018</t>
  </si>
  <si>
    <t>se hizo AT, visitas de supervisaion y seguimeinto a los planes y proyectos de inversion en infraestructura y dotacion de 12 hospitales en 11 municpios del dpto.</t>
  </si>
  <si>
    <t>100% de municipios con Monitoreo y evaluación de los planes, programas, proyectos y politicas en el PAS Y COAI  2018</t>
  </si>
  <si>
    <t>100% de los Procesos juridicos ejercidos oportunamente de la secretaria seccional de salud como autoridad sanitaria</t>
  </si>
  <si>
    <t>Lograr  la formulacion y socializacion del Planes municipales de Geston integral del riesgo de Desastres articulado intersectorialmente.</t>
  </si>
  <si>
    <t>Lograr que los 29 municipios conozcan y apliquen el reglamento sanitario internacional 2005</t>
  </si>
  <si>
    <t>Lograr mejorar el indice de seguridad hospitalaria en el  100% de los hospitales priorizados</t>
  </si>
  <si>
    <t xml:space="preserve"> Lograr promover el conocimiento de riesgos de desastres en los 29 municipios con el fin de que respondan con eficacia ante las emergencias y desastres que enfrenten</t>
  </si>
  <si>
    <t>Definir  para el año 2018 la organización y funcionamiento de los componentes de la red departamental de toxicologia</t>
  </si>
  <si>
    <t>Lograr  para el año 2018 fotalecer la red departamental de bancos de sangre y servicios transfusionales</t>
  </si>
  <si>
    <t>% de reuniones para incrementar el acceso de poblacion a planes de beneficio</t>
  </si>
  <si>
    <t>BEATRIZ JIMENES</t>
  </si>
  <si>
    <t>12 CANTIDAD ESPERADA/  EJECUTADO 3 VISITAS</t>
  </si>
  <si>
    <t>% de vistas de IVC al RS</t>
  </si>
  <si>
    <t>110 VISITAS DE IVC ALOS MUNICIPIOS/ EJECUTADAS 75 VISITAS DE IVC</t>
  </si>
  <si>
    <t>% de AT y Seguimiento y monitoreo al RS</t>
  </si>
  <si>
    <t>60 PROCESOS DE A T Y SEGUIMIENTO A LOS MUNICIPIOS ESPERADOS/  EJECUTADOS 12</t>
  </si>
</sst>
</file>

<file path=xl/styles.xml><?xml version="1.0" encoding="utf-8"?>
<styleSheet xmlns="http://schemas.openxmlformats.org/spreadsheetml/2006/main">
  <numFmts count="8">
    <numFmt numFmtId="42" formatCode="_-&quot;$&quot;* #,##0_-;\-&quot;$&quot;* #,##0_-;_-&quot;$&quot;* &quot;-&quot;_-;_-@_-"/>
    <numFmt numFmtId="164" formatCode="_-* #,##0.00\ _€_-;\-* #,##0.00\ _€_-;_-* &quot;-&quot;??\ _€_-;_-@_-"/>
    <numFmt numFmtId="165" formatCode="[$-C0A]d\-mmm\-yyyy;@"/>
    <numFmt numFmtId="166" formatCode="_-* #,##0\ _€_-;\-* #,##0\ _€_-;_-* &quot;-&quot;??\ _€_-;_-@_-"/>
    <numFmt numFmtId="167" formatCode="[$$-240A]\ #,##0.00"/>
    <numFmt numFmtId="168" formatCode="_-&quot;$&quot;* #,##0_-;\-&quot;$&quot;* #,##0_-;_-&quot;$&quot;* &quot;-&quot;??_-;_-@_-"/>
    <numFmt numFmtId="169" formatCode="_-* #,##0.0\ _€_-;\-* #,##0.0\ _€_-;_-* &quot;-&quot;??\ _€_-;_-@_-"/>
    <numFmt numFmtId="170" formatCode="[$-C0A]d\-mmm\-yy;@"/>
  </numFmts>
  <fonts count="32">
    <font>
      <sz val="11"/>
      <color theme="1"/>
      <name val="Calibri"/>
      <family val="2"/>
      <scheme val="minor"/>
    </font>
    <font>
      <sz val="11"/>
      <color theme="1"/>
      <name val="Calibri"/>
      <family val="2"/>
      <scheme val="minor"/>
    </font>
    <font>
      <sz val="11"/>
      <color theme="1"/>
      <name val="Arial Narrow"/>
      <family val="2"/>
    </font>
    <font>
      <b/>
      <sz val="11"/>
      <color theme="1"/>
      <name val="Arial Narrow"/>
      <family val="2"/>
    </font>
    <font>
      <sz val="8"/>
      <name val="Arial"/>
      <family val="2"/>
    </font>
    <font>
      <sz val="11"/>
      <name val="Arial Narrow"/>
      <family val="2"/>
    </font>
    <font>
      <sz val="11"/>
      <color rgb="FF000000"/>
      <name val="Arial Narrow"/>
      <family val="2"/>
    </font>
    <font>
      <sz val="11"/>
      <name val="Calibri"/>
      <family val="2"/>
    </font>
    <font>
      <b/>
      <sz val="16"/>
      <color rgb="FFFFFFFF"/>
      <name val="Calibri"/>
      <family val="2"/>
    </font>
    <font>
      <b/>
      <sz val="10"/>
      <color rgb="FFFFFFFF"/>
      <name val="Calibri"/>
      <family val="2"/>
    </font>
    <font>
      <sz val="11"/>
      <color rgb="FF000000"/>
      <name val="Calibri"/>
      <family val="2"/>
      <scheme val="minor"/>
    </font>
    <font>
      <sz val="11"/>
      <color rgb="FF000000"/>
      <name val="Calibri"/>
      <family val="2"/>
    </font>
    <font>
      <sz val="11"/>
      <name val="Calibri"/>
      <family val="2"/>
      <scheme val="minor"/>
    </font>
    <font>
      <b/>
      <sz val="11"/>
      <name val="Arial Narrow"/>
      <family val="2"/>
    </font>
    <font>
      <b/>
      <sz val="10"/>
      <name val="Calibri"/>
      <family val="2"/>
      <scheme val="minor"/>
    </font>
    <font>
      <sz val="10"/>
      <name val="Calibri"/>
      <family val="2"/>
      <scheme val="minor"/>
    </font>
    <font>
      <sz val="10"/>
      <color indexed="8"/>
      <name val="Arial"/>
      <family val="2"/>
    </font>
    <font>
      <sz val="10"/>
      <color theme="1"/>
      <name val="Calibri"/>
      <family val="2"/>
      <scheme val="minor"/>
    </font>
    <font>
      <b/>
      <sz val="12"/>
      <color theme="1"/>
      <name val="Arial Narrow"/>
      <family val="2"/>
    </font>
    <font>
      <sz val="12"/>
      <color theme="1"/>
      <name val="Arial Narrow"/>
      <family val="2"/>
    </font>
    <font>
      <b/>
      <i/>
      <sz val="12"/>
      <color theme="1"/>
      <name val="Arial Narrow"/>
      <family val="2"/>
    </font>
    <font>
      <b/>
      <sz val="9"/>
      <color theme="1"/>
      <name val="Arial"/>
      <family val="2"/>
    </font>
    <font>
      <sz val="11"/>
      <color theme="1"/>
      <name val="Arial"/>
      <family val="2"/>
    </font>
    <font>
      <sz val="6"/>
      <name val="Calibri"/>
      <family val="2"/>
      <scheme val="minor"/>
    </font>
    <font>
      <sz val="10"/>
      <name val="Arial Narrow"/>
      <family val="2"/>
    </font>
    <font>
      <b/>
      <sz val="10"/>
      <name val="Arial Narrow"/>
      <family val="2"/>
    </font>
    <font>
      <b/>
      <sz val="9"/>
      <color indexed="81"/>
      <name val="Tahoma"/>
      <family val="2"/>
    </font>
    <font>
      <sz val="9"/>
      <color indexed="81"/>
      <name val="Tahoma"/>
      <family val="2"/>
    </font>
    <font>
      <b/>
      <sz val="16"/>
      <name val="Arial Narrow"/>
      <family val="2"/>
    </font>
    <font>
      <b/>
      <sz val="18"/>
      <name val="Arial Narrow"/>
      <family val="2"/>
    </font>
    <font>
      <b/>
      <sz val="10"/>
      <color rgb="FFFF0000"/>
      <name val="Arial Narrow"/>
      <family val="2"/>
    </font>
    <font>
      <sz val="11"/>
      <color rgb="FFFF0000"/>
      <name val="Arial Narrow"/>
      <family val="2"/>
    </font>
  </fonts>
  <fills count="14">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FF"/>
        <bgColor rgb="FFFFFFFF"/>
      </patternFill>
    </fill>
    <fill>
      <patternFill patternType="solid">
        <fgColor rgb="FF00AAC9"/>
        <bgColor rgb="FF00AAC9"/>
      </patternFill>
    </fill>
    <fill>
      <patternFill patternType="solid">
        <fgColor rgb="FF366092"/>
        <bgColor rgb="FF366092"/>
      </patternFill>
    </fill>
    <fill>
      <patternFill patternType="solid">
        <fgColor theme="0"/>
        <bgColor indexed="9"/>
      </patternFill>
    </fill>
    <fill>
      <patternFill patternType="solid">
        <fgColor rgb="FFFFFF00"/>
        <bgColor indexed="64"/>
      </patternFill>
    </fill>
    <fill>
      <patternFill patternType="solid">
        <fgColor theme="3" tint="0.79998168889431442"/>
        <bgColor indexed="64"/>
      </patternFill>
    </fill>
    <fill>
      <patternFill patternType="solid">
        <fgColor theme="8" tint="0.59999389629810485"/>
        <bgColor indexed="9"/>
      </patternFill>
    </fill>
    <fill>
      <patternFill patternType="solid">
        <fgColor theme="8" tint="0.59999389629810485"/>
        <bgColor indexed="64"/>
      </patternFill>
    </fill>
    <fill>
      <patternFill patternType="solid">
        <fgColor theme="6" tint="0.39997558519241921"/>
        <bgColor indexed="64"/>
      </patternFill>
    </fill>
    <fill>
      <patternFill patternType="solid">
        <fgColor theme="6" tint="0.39997558519241921"/>
        <bgColor indexed="9"/>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medium">
        <color rgb="FF000000"/>
      </right>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diagonal/>
    </border>
    <border>
      <left/>
      <right style="thin">
        <color indexed="64"/>
      </right>
      <top/>
      <bottom style="thin">
        <color indexed="64"/>
      </bottom>
      <diagonal/>
    </border>
  </borders>
  <cellStyleXfs count="7">
    <xf numFmtId="0" fontId="0" fillId="0" borderId="0"/>
    <xf numFmtId="164" fontId="1" fillId="0" borderId="0" applyFont="0" applyFill="0" applyBorder="0" applyAlignment="0" applyProtection="0"/>
    <xf numFmtId="0" fontId="4" fillId="0" borderId="0" applyFill="0" applyBorder="0" applyAlignment="0" applyProtection="0"/>
    <xf numFmtId="0" fontId="16" fillId="0" borderId="0">
      <alignment vertical="top"/>
    </xf>
    <xf numFmtId="170"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373">
    <xf numFmtId="0" fontId="0" fillId="0" borderId="0" xfId="0"/>
    <xf numFmtId="0" fontId="2"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2" fillId="0" borderId="0" xfId="0" applyFont="1" applyAlignment="1">
      <alignment vertical="center" wrapText="1"/>
    </xf>
    <xf numFmtId="0" fontId="2" fillId="0" borderId="1" xfId="0" applyFont="1" applyBorder="1" applyAlignment="1">
      <alignment vertical="center" wrapText="1"/>
    </xf>
    <xf numFmtId="166" fontId="3" fillId="0" borderId="0" xfId="1" applyNumberFormat="1" applyFont="1" applyAlignment="1">
      <alignment horizontal="center" vertical="center"/>
    </xf>
    <xf numFmtId="0" fontId="2" fillId="0" borderId="0" xfId="0" applyFont="1" applyBorder="1" applyAlignment="1">
      <alignment horizontal="center" vertical="center"/>
    </xf>
    <xf numFmtId="0" fontId="3" fillId="0" borderId="0" xfId="0" applyFont="1" applyAlignment="1">
      <alignment horizontal="left" vertical="center"/>
    </xf>
    <xf numFmtId="0" fontId="5" fillId="0" borderId="0" xfId="2" quotePrefix="1" applyNumberFormat="1" applyFont="1" applyFill="1" applyBorder="1" applyAlignment="1">
      <alignment vertical="center"/>
    </xf>
    <xf numFmtId="3" fontId="5" fillId="0" borderId="0" xfId="2" quotePrefix="1" applyNumberFormat="1" applyFont="1" applyFill="1" applyBorder="1" applyAlignment="1">
      <alignment vertical="center"/>
    </xf>
    <xf numFmtId="0" fontId="5" fillId="0" borderId="3" xfId="0" applyFont="1" applyBorder="1" applyAlignment="1">
      <alignment horizontal="left" vertical="center" wrapText="1"/>
    </xf>
    <xf numFmtId="3" fontId="5" fillId="0" borderId="3" xfId="0" applyNumberFormat="1" applyFont="1" applyBorder="1" applyAlignment="1">
      <alignment horizontal="center" vertical="center" wrapText="1"/>
    </xf>
    <xf numFmtId="0" fontId="2" fillId="0" borderId="11" xfId="0" applyFont="1" applyBorder="1" applyAlignment="1">
      <alignment vertical="center"/>
    </xf>
    <xf numFmtId="0" fontId="0" fillId="0" borderId="0" xfId="0" applyFont="1"/>
    <xf numFmtId="0" fontId="6" fillId="4" borderId="0" xfId="0" applyFont="1" applyFill="1" applyBorder="1"/>
    <xf numFmtId="0" fontId="0" fillId="0" borderId="0" xfId="0" applyFont="1" applyAlignment="1"/>
    <xf numFmtId="0" fontId="0" fillId="0" borderId="0" xfId="0" applyFont="1" applyAlignment="1">
      <alignment horizontal="left" vertical="center"/>
    </xf>
    <xf numFmtId="0" fontId="0" fillId="0" borderId="34" xfId="0" applyFont="1" applyFill="1" applyBorder="1" applyAlignment="1">
      <alignment horizontal="left" wrapText="1"/>
    </xf>
    <xf numFmtId="0" fontId="10" fillId="0" borderId="3" xfId="0" applyFont="1" applyBorder="1" applyAlignment="1">
      <alignment vertical="center"/>
    </xf>
    <xf numFmtId="0" fontId="0" fillId="0" borderId="3" xfId="0" applyBorder="1" applyAlignment="1">
      <alignment horizontal="left"/>
    </xf>
    <xf numFmtId="0" fontId="0" fillId="0" borderId="3" xfId="0" applyFill="1" applyBorder="1" applyAlignment="1">
      <alignment horizontal="left"/>
    </xf>
    <xf numFmtId="0" fontId="0" fillId="0" borderId="3" xfId="0" applyBorder="1" applyAlignment="1"/>
    <xf numFmtId="0" fontId="0" fillId="0" borderId="4" xfId="0" applyBorder="1"/>
    <xf numFmtId="0" fontId="0" fillId="0" borderId="35" xfId="0" applyFont="1" applyFill="1" applyBorder="1" applyAlignment="1">
      <alignment horizontal="left" wrapText="1"/>
    </xf>
    <xf numFmtId="0" fontId="10" fillId="0" borderId="1" xfId="0" applyFont="1" applyBorder="1" applyAlignment="1">
      <alignment vertical="center"/>
    </xf>
    <xf numFmtId="0" fontId="0" fillId="0" borderId="1" xfId="0" applyBorder="1" applyAlignment="1">
      <alignment horizontal="left"/>
    </xf>
    <xf numFmtId="0" fontId="0" fillId="0" borderId="1" xfId="0" applyFill="1" applyBorder="1" applyAlignment="1">
      <alignment horizontal="left"/>
    </xf>
    <xf numFmtId="0" fontId="11" fillId="0" borderId="1" xfId="0" applyFont="1" applyBorder="1" applyAlignment="1"/>
    <xf numFmtId="0" fontId="0" fillId="0" borderId="6" xfId="0" applyBorder="1"/>
    <xf numFmtId="0" fontId="0" fillId="0" borderId="1" xfId="0" applyBorder="1" applyAlignment="1"/>
    <xf numFmtId="0" fontId="0" fillId="0" borderId="6" xfId="0" applyFill="1" applyBorder="1"/>
    <xf numFmtId="0" fontId="0" fillId="0" borderId="35" xfId="0" applyNumberFormat="1" applyBorder="1" applyAlignment="1">
      <alignment horizontal="left"/>
    </xf>
    <xf numFmtId="0" fontId="0" fillId="0" borderId="5" xfId="0" applyNumberFormat="1" applyFill="1" applyBorder="1" applyAlignment="1">
      <alignment horizontal="left"/>
    </xf>
    <xf numFmtId="0" fontId="0" fillId="0" borderId="18" xfId="0" applyFill="1" applyBorder="1"/>
    <xf numFmtId="0" fontId="12" fillId="0" borderId="1" xfId="0" applyFont="1" applyFill="1" applyBorder="1" applyAlignment="1">
      <alignment horizontal="left"/>
    </xf>
    <xf numFmtId="0" fontId="0" fillId="0" borderId="36" xfId="0" applyNumberFormat="1" applyBorder="1" applyAlignment="1">
      <alignment horizontal="left"/>
    </xf>
    <xf numFmtId="0" fontId="10" fillId="0" borderId="17" xfId="0" applyFont="1" applyBorder="1" applyAlignment="1">
      <alignment vertical="center"/>
    </xf>
    <xf numFmtId="0" fontId="0" fillId="0" borderId="17" xfId="0" applyBorder="1" applyAlignment="1">
      <alignment horizontal="left"/>
    </xf>
    <xf numFmtId="0" fontId="0" fillId="0" borderId="17" xfId="0" applyFill="1" applyBorder="1" applyAlignment="1">
      <alignment horizontal="left"/>
    </xf>
    <xf numFmtId="0" fontId="0" fillId="0" borderId="17" xfId="0" applyBorder="1" applyAlignment="1"/>
    <xf numFmtId="0" fontId="0" fillId="0" borderId="5" xfId="0" applyNumberFormat="1" applyBorder="1" applyAlignment="1">
      <alignment horizontal="left"/>
    </xf>
    <xf numFmtId="0" fontId="0" fillId="0" borderId="1" xfId="0" applyBorder="1"/>
    <xf numFmtId="0" fontId="0" fillId="0" borderId="1" xfId="0" applyBorder="1" applyAlignment="1">
      <alignment vertical="center" wrapText="1"/>
    </xf>
    <xf numFmtId="0" fontId="0" fillId="0" borderId="7" xfId="0" applyNumberFormat="1" applyBorder="1" applyAlignment="1">
      <alignment horizontal="left"/>
    </xf>
    <xf numFmtId="0" fontId="10" fillId="0" borderId="8" xfId="0" applyFont="1" applyBorder="1" applyAlignment="1">
      <alignment vertical="center"/>
    </xf>
    <xf numFmtId="0" fontId="0" fillId="0" borderId="8" xfId="0" applyBorder="1"/>
    <xf numFmtId="0" fontId="0" fillId="0" borderId="9" xfId="0" applyBorder="1"/>
    <xf numFmtId="0" fontId="3" fillId="2" borderId="17" xfId="0" applyFont="1" applyFill="1" applyBorder="1" applyAlignment="1">
      <alignment horizontal="center" vertical="center"/>
    </xf>
    <xf numFmtId="0" fontId="2" fillId="0" borderId="39"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1" xfId="0" applyFont="1" applyBorder="1" applyAlignment="1">
      <alignment vertical="center"/>
    </xf>
    <xf numFmtId="166" fontId="3" fillId="0" borderId="1" xfId="1" applyNumberFormat="1" applyFont="1" applyBorder="1" applyAlignment="1">
      <alignment horizontal="center" vertical="center"/>
    </xf>
    <xf numFmtId="0" fontId="15" fillId="7" borderId="1" xfId="3" applyFont="1" applyFill="1" applyBorder="1" applyAlignment="1" applyProtection="1">
      <alignment horizontal="center" vertical="center" wrapText="1"/>
    </xf>
    <xf numFmtId="0" fontId="15" fillId="3" borderId="1" xfId="3" applyFont="1" applyFill="1" applyBorder="1" applyAlignment="1" applyProtection="1">
      <alignment horizontal="center" vertical="center" wrapText="1"/>
    </xf>
    <xf numFmtId="0" fontId="15" fillId="7" borderId="1" xfId="3" applyFont="1" applyFill="1" applyBorder="1" applyAlignment="1" applyProtection="1">
      <alignment vertical="center" wrapText="1"/>
    </xf>
    <xf numFmtId="0" fontId="17" fillId="3" borderId="1" xfId="0" applyFont="1" applyFill="1" applyBorder="1" applyAlignment="1">
      <alignment vertical="center" wrapText="1"/>
    </xf>
    <xf numFmtId="0" fontId="15" fillId="3" borderId="1" xfId="3" applyFont="1" applyFill="1" applyBorder="1" applyAlignment="1" applyProtection="1">
      <alignment horizontal="left" vertical="center" wrapText="1"/>
    </xf>
    <xf numFmtId="0" fontId="15" fillId="3" borderId="1" xfId="3" applyFont="1" applyFill="1" applyBorder="1" applyAlignment="1" applyProtection="1">
      <alignment vertical="center" wrapText="1"/>
    </xf>
    <xf numFmtId="0" fontId="17" fillId="3" borderId="1" xfId="0" applyFont="1" applyFill="1" applyBorder="1" applyAlignment="1">
      <alignment horizontal="left" vertical="center" wrapText="1"/>
    </xf>
    <xf numFmtId="0" fontId="15" fillId="3" borderId="1" xfId="0" applyNumberFormat="1" applyFont="1" applyFill="1" applyBorder="1" applyAlignment="1">
      <alignment horizontal="center" vertical="center" wrapText="1"/>
    </xf>
    <xf numFmtId="0" fontId="2" fillId="0" borderId="42" xfId="0" applyFont="1" applyBorder="1" applyAlignment="1">
      <alignment horizontal="center" vertical="center" wrapText="1"/>
    </xf>
    <xf numFmtId="0" fontId="2" fillId="0" borderId="1" xfId="0" applyFont="1" applyBorder="1" applyAlignment="1">
      <alignment horizontal="center" vertical="center" wrapText="1"/>
    </xf>
    <xf numFmtId="0" fontId="14" fillId="7" borderId="1" xfId="3" applyFont="1" applyFill="1" applyBorder="1" applyAlignment="1" applyProtection="1">
      <alignment horizontal="center" vertical="center" wrapText="1"/>
    </xf>
    <xf numFmtId="165" fontId="5" fillId="0" borderId="3" xfId="0" applyNumberFormat="1" applyFont="1" applyBorder="1" applyAlignment="1">
      <alignment vertical="center" wrapText="1"/>
    </xf>
    <xf numFmtId="0" fontId="2" fillId="0" borderId="40" xfId="0" applyFont="1" applyBorder="1" applyAlignment="1">
      <alignment vertical="center"/>
    </xf>
    <xf numFmtId="169" fontId="15" fillId="7" borderId="1" xfId="1" applyNumberFormat="1" applyFont="1" applyFill="1" applyBorder="1" applyAlignment="1" applyProtection="1">
      <alignment horizontal="right" vertical="center" wrapText="1"/>
    </xf>
    <xf numFmtId="169" fontId="15" fillId="7" borderId="1" xfId="1" applyNumberFormat="1" applyFont="1" applyFill="1" applyBorder="1" applyAlignment="1" applyProtection="1">
      <alignment horizontal="center" vertical="center" wrapText="1"/>
    </xf>
    <xf numFmtId="169" fontId="15" fillId="3" borderId="1" xfId="1" applyNumberFormat="1" applyFont="1" applyFill="1" applyBorder="1" applyAlignment="1">
      <alignment vertical="center"/>
    </xf>
    <xf numFmtId="169" fontId="17" fillId="3" borderId="1" xfId="1" applyNumberFormat="1" applyFont="1" applyFill="1" applyBorder="1" applyAlignment="1">
      <alignment vertical="center" wrapText="1"/>
    </xf>
    <xf numFmtId="169" fontId="15" fillId="3" borderId="1" xfId="1" applyNumberFormat="1" applyFont="1" applyFill="1" applyBorder="1" applyAlignment="1">
      <alignment horizontal="right" vertical="center"/>
    </xf>
    <xf numFmtId="165" fontId="5" fillId="3" borderId="3" xfId="0" applyNumberFormat="1" applyFont="1" applyFill="1" applyBorder="1" applyAlignment="1">
      <alignment vertical="center" wrapText="1"/>
    </xf>
    <xf numFmtId="0" fontId="5" fillId="3" borderId="43" xfId="0" applyFont="1" applyFill="1" applyBorder="1" applyAlignment="1">
      <alignment horizontal="center" vertical="center" wrapText="1"/>
    </xf>
    <xf numFmtId="0" fontId="15" fillId="7" borderId="2" xfId="3" applyFont="1" applyFill="1" applyBorder="1" applyAlignment="1" applyProtection="1">
      <alignment horizontal="center" vertical="center" wrapText="1"/>
    </xf>
    <xf numFmtId="0" fontId="15" fillId="7" borderId="10" xfId="3" applyFont="1" applyFill="1" applyBorder="1" applyAlignment="1" applyProtection="1">
      <alignment horizontal="center" vertical="center" wrapText="1"/>
    </xf>
    <xf numFmtId="0" fontId="3" fillId="0" borderId="0" xfId="0" applyFont="1" applyAlignment="1">
      <alignment horizontal="left" vertical="center"/>
    </xf>
    <xf numFmtId="0" fontId="15" fillId="7" borderId="2" xfId="3" applyFont="1" applyFill="1" applyBorder="1" applyAlignment="1" applyProtection="1">
      <alignment vertical="center" wrapText="1"/>
    </xf>
    <xf numFmtId="0" fontId="17" fillId="3" borderId="2" xfId="0" applyFont="1" applyFill="1" applyBorder="1" applyAlignment="1">
      <alignment vertical="center" wrapText="1"/>
    </xf>
    <xf numFmtId="0" fontId="5" fillId="0" borderId="2" xfId="0" applyFont="1" applyBorder="1" applyAlignment="1">
      <alignment horizontal="left" vertical="center" wrapText="1"/>
    </xf>
    <xf numFmtId="165" fontId="5" fillId="3" borderId="43" xfId="0" applyNumberFormat="1" applyFont="1" applyFill="1" applyBorder="1" applyAlignment="1">
      <alignment vertical="center" wrapText="1"/>
    </xf>
    <xf numFmtId="165" fontId="5" fillId="0" borderId="45" xfId="0" applyNumberFormat="1" applyFont="1" applyBorder="1" applyAlignment="1">
      <alignment vertical="center" wrapText="1"/>
    </xf>
    <xf numFmtId="0" fontId="15" fillId="3" borderId="40" xfId="0" applyFont="1" applyFill="1" applyBorder="1" applyAlignment="1">
      <alignment horizontal="center" vertical="center" wrapText="1"/>
    </xf>
    <xf numFmtId="0" fontId="15" fillId="7" borderId="40" xfId="3" applyFont="1" applyFill="1" applyBorder="1" applyAlignment="1" applyProtection="1">
      <alignment vertical="center" wrapText="1"/>
    </xf>
    <xf numFmtId="0" fontId="15" fillId="3" borderId="40" xfId="0" applyFont="1" applyFill="1" applyBorder="1" applyAlignment="1">
      <alignment horizontal="justify" vertical="center" wrapText="1"/>
    </xf>
    <xf numFmtId="0" fontId="17" fillId="3" borderId="40" xfId="0" applyFont="1" applyFill="1" applyBorder="1" applyAlignment="1">
      <alignment vertical="center" wrapText="1"/>
    </xf>
    <xf numFmtId="0" fontId="15" fillId="7" borderId="40" xfId="3" applyFont="1" applyFill="1" applyBorder="1" applyAlignment="1" applyProtection="1">
      <alignment horizontal="right" vertical="center" wrapText="1"/>
    </xf>
    <xf numFmtId="0" fontId="15" fillId="7" borderId="40" xfId="3" applyFont="1" applyFill="1" applyBorder="1" applyAlignment="1" applyProtection="1">
      <alignment horizontal="center" vertical="center" wrapText="1"/>
    </xf>
    <xf numFmtId="0" fontId="2" fillId="3" borderId="1" xfId="0" applyFont="1" applyFill="1" applyBorder="1" applyAlignment="1">
      <alignment vertical="center"/>
    </xf>
    <xf numFmtId="169" fontId="2" fillId="0" borderId="0" xfId="0" applyNumberFormat="1" applyFont="1" applyAlignment="1">
      <alignment vertical="center"/>
    </xf>
    <xf numFmtId="169" fontId="3" fillId="0" borderId="0" xfId="0" applyNumberFormat="1" applyFont="1" applyAlignment="1">
      <alignment vertical="center"/>
    </xf>
    <xf numFmtId="0" fontId="18" fillId="8" borderId="1" xfId="0" applyFont="1" applyFill="1" applyBorder="1" applyAlignment="1">
      <alignment horizontal="center" vertical="center" wrapText="1"/>
    </xf>
    <xf numFmtId="0" fontId="18" fillId="9" borderId="1" xfId="0" applyFont="1" applyFill="1" applyBorder="1" applyAlignment="1">
      <alignment horizontal="center" vertical="center" wrapText="1"/>
    </xf>
    <xf numFmtId="0" fontId="19" fillId="0" borderId="0" xfId="0" applyFont="1" applyAlignment="1">
      <alignment vertical="center"/>
    </xf>
    <xf numFmtId="0" fontId="19" fillId="0" borderId="0" xfId="0" applyFont="1" applyAlignment="1">
      <alignment vertical="center" wrapText="1"/>
    </xf>
    <xf numFmtId="0" fontId="18" fillId="8" borderId="1" xfId="0" applyFont="1" applyFill="1" applyBorder="1" applyAlignment="1">
      <alignment vertical="center" wrapText="1"/>
    </xf>
    <xf numFmtId="0" fontId="19" fillId="0" borderId="1" xfId="0" applyFont="1" applyBorder="1" applyAlignment="1">
      <alignment vertical="center" wrapText="1"/>
    </xf>
    <xf numFmtId="0" fontId="18" fillId="0" borderId="1" xfId="0" applyFont="1" applyFill="1" applyBorder="1" applyAlignment="1">
      <alignment vertical="center" wrapText="1"/>
    </xf>
    <xf numFmtId="0" fontId="19" fillId="0" borderId="1" xfId="0" applyFont="1" applyFill="1" applyBorder="1" applyAlignment="1">
      <alignment vertical="center" wrapText="1"/>
    </xf>
    <xf numFmtId="0" fontId="19" fillId="0" borderId="0" xfId="0" applyFont="1" applyFill="1" applyAlignment="1">
      <alignment vertical="center"/>
    </xf>
    <xf numFmtId="0" fontId="18" fillId="0" borderId="17" xfId="0" applyFont="1" applyFill="1" applyBorder="1" applyAlignment="1">
      <alignment vertical="center" wrapText="1"/>
    </xf>
    <xf numFmtId="0" fontId="3" fillId="0" borderId="15" xfId="0" applyFont="1" applyFill="1" applyBorder="1" applyAlignment="1">
      <alignment vertical="center" wrapText="1"/>
    </xf>
    <xf numFmtId="0" fontId="3" fillId="2" borderId="17" xfId="0" applyFont="1" applyFill="1" applyBorder="1" applyAlignment="1">
      <alignment horizontal="center" vertical="center"/>
    </xf>
    <xf numFmtId="9" fontId="15" fillId="7" borderId="1" xfId="3" applyNumberFormat="1" applyFont="1" applyFill="1" applyBorder="1" applyAlignment="1" applyProtection="1">
      <alignment horizontal="center" vertical="center" wrapText="1"/>
    </xf>
    <xf numFmtId="0" fontId="2" fillId="3" borderId="1" xfId="0" applyFont="1" applyFill="1" applyBorder="1" applyAlignment="1">
      <alignment vertical="center" wrapText="1"/>
    </xf>
    <xf numFmtId="165" fontId="5" fillId="3" borderId="45" xfId="0" applyNumberFormat="1" applyFont="1" applyFill="1" applyBorder="1" applyAlignment="1">
      <alignment vertical="center" wrapText="1"/>
    </xf>
    <xf numFmtId="0" fontId="5" fillId="3" borderId="3" xfId="0" applyFont="1" applyFill="1" applyBorder="1" applyAlignment="1">
      <alignment horizontal="left" vertical="center" wrapText="1"/>
    </xf>
    <xf numFmtId="3" fontId="5" fillId="3" borderId="3" xfId="0" applyNumberFormat="1" applyFont="1" applyFill="1" applyBorder="1" applyAlignment="1">
      <alignment horizontal="center" vertical="center" wrapText="1"/>
    </xf>
    <xf numFmtId="0" fontId="5" fillId="3" borderId="2" xfId="0" applyFont="1" applyFill="1" applyBorder="1" applyAlignment="1">
      <alignment horizontal="left" vertical="center" wrapText="1"/>
    </xf>
    <xf numFmtId="0" fontId="15" fillId="7" borderId="2" xfId="3" applyFont="1" applyFill="1" applyBorder="1" applyAlignment="1" applyProtection="1">
      <alignment horizontal="center" vertical="center" wrapText="1"/>
    </xf>
    <xf numFmtId="0" fontId="2" fillId="3" borderId="17" xfId="0" applyFont="1" applyFill="1" applyBorder="1" applyAlignment="1">
      <alignment vertical="center" wrapText="1"/>
    </xf>
    <xf numFmtId="0" fontId="2" fillId="3" borderId="10" xfId="0" applyFont="1" applyFill="1" applyBorder="1" applyAlignment="1">
      <alignment vertical="center" wrapText="1"/>
    </xf>
    <xf numFmtId="0" fontId="2" fillId="3" borderId="2" xfId="0" applyFont="1" applyFill="1" applyBorder="1" applyAlignment="1">
      <alignment vertical="center" wrapText="1"/>
    </xf>
    <xf numFmtId="0" fontId="15" fillId="3" borderId="1" xfId="3" applyFont="1" applyFill="1" applyBorder="1" applyAlignment="1" applyProtection="1">
      <alignment horizontal="center" vertical="center" wrapText="1"/>
    </xf>
    <xf numFmtId="0" fontId="15" fillId="7" borderId="1" xfId="3" applyFont="1" applyFill="1" applyBorder="1" applyAlignment="1" applyProtection="1">
      <alignment horizontal="center" vertical="center" wrapText="1"/>
    </xf>
    <xf numFmtId="0" fontId="3" fillId="2" borderId="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4"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37" xfId="0" applyFont="1" applyFill="1" applyBorder="1" applyAlignment="1">
      <alignment horizontal="center" vertical="center"/>
    </xf>
    <xf numFmtId="0" fontId="2" fillId="0" borderId="12" xfId="0" applyFont="1" applyBorder="1" applyAlignment="1">
      <alignment horizontal="center" vertical="center"/>
    </xf>
    <xf numFmtId="0" fontId="3" fillId="0" borderId="0" xfId="0" applyFont="1" applyAlignment="1">
      <alignment horizontal="left" vertical="center"/>
    </xf>
    <xf numFmtId="0" fontId="2" fillId="0" borderId="11" xfId="0" applyFont="1" applyBorder="1" applyAlignment="1">
      <alignment horizontal="center" vertical="center"/>
    </xf>
    <xf numFmtId="0" fontId="2" fillId="0" borderId="41"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42" xfId="0" applyFont="1" applyBorder="1" applyAlignment="1">
      <alignment horizontal="center" vertical="center" wrapText="1"/>
    </xf>
    <xf numFmtId="0" fontId="3" fillId="2" borderId="13" xfId="0" applyFont="1" applyFill="1" applyBorder="1" applyAlignment="1">
      <alignment horizontal="center" vertical="center"/>
    </xf>
    <xf numFmtId="0" fontId="3" fillId="2" borderId="16" xfId="0" applyFont="1" applyFill="1" applyBorder="1" applyAlignment="1">
      <alignment horizontal="center" vertical="center"/>
    </xf>
    <xf numFmtId="0" fontId="15" fillId="7" borderId="1" xfId="3" applyFont="1" applyFill="1" applyBorder="1" applyAlignment="1" applyProtection="1">
      <alignment horizontal="center" vertical="center" wrapText="1"/>
    </xf>
    <xf numFmtId="0" fontId="15" fillId="7" borderId="17" xfId="3" applyFont="1" applyFill="1" applyBorder="1" applyAlignment="1" applyProtection="1">
      <alignment horizontal="center" vertical="center" wrapText="1"/>
    </xf>
    <xf numFmtId="0" fontId="15" fillId="7" borderId="10" xfId="3" applyFont="1" applyFill="1" applyBorder="1" applyAlignment="1" applyProtection="1">
      <alignment horizontal="center" vertical="center" wrapText="1"/>
    </xf>
    <xf numFmtId="0" fontId="15" fillId="7" borderId="2" xfId="3" applyFont="1" applyFill="1" applyBorder="1" applyAlignment="1" applyProtection="1">
      <alignment horizontal="center" vertical="center" wrapText="1"/>
    </xf>
    <xf numFmtId="0" fontId="3" fillId="8" borderId="47" xfId="0" applyFont="1" applyFill="1" applyBorder="1" applyAlignment="1">
      <alignment horizontal="center" vertical="center" wrapText="1"/>
    </xf>
    <xf numFmtId="0" fontId="3" fillId="8" borderId="14" xfId="0" applyFont="1" applyFill="1" applyBorder="1" applyAlignment="1">
      <alignment horizontal="center" vertical="center" wrapText="1"/>
    </xf>
    <xf numFmtId="0" fontId="3" fillId="8" borderId="15" xfId="0" applyFont="1" applyFill="1" applyBorder="1" applyAlignment="1">
      <alignment horizontal="center" vertical="center" wrapText="1"/>
    </xf>
    <xf numFmtId="0" fontId="3" fillId="8" borderId="10" xfId="0" applyFont="1" applyFill="1" applyBorder="1" applyAlignment="1">
      <alignment horizontal="center" vertical="center" wrapText="1"/>
    </xf>
    <xf numFmtId="0" fontId="6" fillId="4" borderId="19" xfId="0" applyFont="1" applyFill="1" applyBorder="1" applyAlignment="1">
      <alignment horizontal="center"/>
    </xf>
    <xf numFmtId="0" fontId="7" fillId="0" borderId="20" xfId="0" applyFont="1" applyBorder="1"/>
    <xf numFmtId="0" fontId="7" fillId="0" borderId="21" xfId="0" applyFont="1" applyBorder="1"/>
    <xf numFmtId="0" fontId="8" fillId="5" borderId="19" xfId="0" applyFont="1" applyFill="1" applyBorder="1" applyAlignment="1">
      <alignment horizontal="center" vertical="center" wrapText="1"/>
    </xf>
    <xf numFmtId="0" fontId="9" fillId="6" borderId="22" xfId="0" applyFont="1" applyFill="1" applyBorder="1" applyAlignment="1">
      <alignment horizontal="center" vertical="center" wrapText="1"/>
    </xf>
    <xf numFmtId="0" fontId="7" fillId="0" borderId="26" xfId="0" applyFont="1" applyBorder="1"/>
    <xf numFmtId="0" fontId="7" fillId="0" borderId="30" xfId="0" applyFont="1" applyBorder="1"/>
    <xf numFmtId="0" fontId="9" fillId="6" borderId="23" xfId="0" applyFont="1" applyFill="1" applyBorder="1" applyAlignment="1">
      <alignment horizontal="center" vertical="center" wrapText="1"/>
    </xf>
    <xf numFmtId="0" fontId="7" fillId="0" borderId="27" xfId="0" applyFont="1" applyBorder="1"/>
    <xf numFmtId="0" fontId="7" fillId="0" borderId="31" xfId="0" applyFont="1" applyBorder="1"/>
    <xf numFmtId="0" fontId="9" fillId="6" borderId="24" xfId="0" applyFont="1" applyFill="1" applyBorder="1" applyAlignment="1">
      <alignment horizontal="center" vertical="center" wrapText="1"/>
    </xf>
    <xf numFmtId="0" fontId="7" fillId="0" borderId="28" xfId="0" applyFont="1" applyBorder="1"/>
    <xf numFmtId="0" fontId="7" fillId="0" borderId="32" xfId="0" applyFont="1" applyBorder="1"/>
    <xf numFmtId="0" fontId="9" fillId="6" borderId="25" xfId="0" applyFont="1" applyFill="1" applyBorder="1" applyAlignment="1">
      <alignment horizontal="center" vertical="center" wrapText="1"/>
    </xf>
    <xf numFmtId="0" fontId="7" fillId="0" borderId="29" xfId="0" applyFont="1" applyBorder="1"/>
    <xf numFmtId="0" fontId="7" fillId="0" borderId="33" xfId="0" applyFont="1" applyBorder="1"/>
    <xf numFmtId="0" fontId="2" fillId="11" borderId="0" xfId="0" applyFont="1" applyFill="1" applyAlignment="1">
      <alignment vertical="center"/>
    </xf>
    <xf numFmtId="0" fontId="15" fillId="10" borderId="1" xfId="3" applyFont="1" applyFill="1" applyBorder="1" applyAlignment="1" applyProtection="1">
      <alignment horizontal="center" vertical="center" wrapText="1"/>
    </xf>
    <xf numFmtId="0" fontId="15" fillId="10" borderId="2" xfId="3" applyFont="1" applyFill="1" applyBorder="1" applyAlignment="1" applyProtection="1">
      <alignment horizontal="center" vertical="center" wrapText="1"/>
    </xf>
    <xf numFmtId="9" fontId="15" fillId="10" borderId="2" xfId="3" applyNumberFormat="1" applyFont="1" applyFill="1" applyBorder="1" applyAlignment="1" applyProtection="1">
      <alignment horizontal="center" vertical="center" wrapText="1"/>
    </xf>
    <xf numFmtId="0" fontId="5" fillId="11" borderId="3" xfId="0" applyFont="1" applyFill="1" applyBorder="1" applyAlignment="1">
      <alignment horizontal="left" vertical="center" wrapText="1"/>
    </xf>
    <xf numFmtId="3" fontId="5" fillId="11" borderId="3" xfId="0" applyNumberFormat="1" applyFont="1" applyFill="1" applyBorder="1" applyAlignment="1">
      <alignment horizontal="center" vertical="center" wrapText="1"/>
    </xf>
    <xf numFmtId="0" fontId="5" fillId="11" borderId="2" xfId="0" applyFont="1" applyFill="1" applyBorder="1" applyAlignment="1">
      <alignment horizontal="left" vertical="center" wrapText="1"/>
    </xf>
    <xf numFmtId="166" fontId="3" fillId="11" borderId="1" xfId="1" applyNumberFormat="1" applyFont="1" applyFill="1" applyBorder="1" applyAlignment="1">
      <alignment horizontal="center" vertical="center"/>
    </xf>
    <xf numFmtId="165" fontId="5" fillId="11" borderId="3" xfId="0" applyNumberFormat="1" applyFont="1" applyFill="1" applyBorder="1" applyAlignment="1">
      <alignment vertical="center" wrapText="1"/>
    </xf>
    <xf numFmtId="165" fontId="5" fillId="11" borderId="45" xfId="0" applyNumberFormat="1" applyFont="1" applyFill="1" applyBorder="1" applyAlignment="1">
      <alignment vertical="center" wrapText="1"/>
    </xf>
    <xf numFmtId="0" fontId="2" fillId="11" borderId="40" xfId="0" applyFont="1" applyFill="1" applyBorder="1" applyAlignment="1">
      <alignment vertical="center"/>
    </xf>
    <xf numFmtId="169" fontId="15" fillId="10" borderId="1" xfId="1" applyNumberFormat="1" applyFont="1" applyFill="1" applyBorder="1" applyAlignment="1" applyProtection="1">
      <alignment horizontal="right" vertical="center" wrapText="1"/>
    </xf>
    <xf numFmtId="0" fontId="15" fillId="11" borderId="40" xfId="0" applyFont="1" applyFill="1" applyBorder="1" applyAlignment="1">
      <alignment horizontal="center" vertical="center" wrapText="1"/>
    </xf>
    <xf numFmtId="0" fontId="2" fillId="11" borderId="1" xfId="0" applyFont="1" applyFill="1" applyBorder="1" applyAlignment="1">
      <alignment vertical="center" wrapText="1"/>
    </xf>
    <xf numFmtId="0" fontId="2" fillId="11" borderId="1" xfId="0" applyFont="1" applyFill="1" applyBorder="1" applyAlignment="1">
      <alignment vertical="center"/>
    </xf>
    <xf numFmtId="9" fontId="15" fillId="10" borderId="1" xfId="3" applyNumberFormat="1" applyFont="1" applyFill="1" applyBorder="1" applyAlignment="1" applyProtection="1">
      <alignment horizontal="center" vertical="center" wrapText="1"/>
    </xf>
    <xf numFmtId="0" fontId="5" fillId="11" borderId="49" xfId="0" applyFont="1" applyFill="1" applyBorder="1" applyAlignment="1">
      <alignment horizontal="left" vertical="center" wrapText="1"/>
    </xf>
    <xf numFmtId="0" fontId="15" fillId="11" borderId="1" xfId="3" applyFont="1" applyFill="1" applyBorder="1" applyAlignment="1" applyProtection="1">
      <alignment horizontal="center" vertical="center" wrapText="1"/>
    </xf>
    <xf numFmtId="169" fontId="15" fillId="11" borderId="1" xfId="1" applyNumberFormat="1" applyFont="1" applyFill="1" applyBorder="1" applyAlignment="1">
      <alignment horizontal="right" vertical="center"/>
    </xf>
    <xf numFmtId="169" fontId="15" fillId="11" borderId="2" xfId="1" applyNumberFormat="1" applyFont="1" applyFill="1" applyBorder="1" applyAlignment="1">
      <alignment horizontal="center" vertical="center"/>
    </xf>
    <xf numFmtId="165" fontId="5" fillId="11" borderId="2" xfId="0" applyNumberFormat="1" applyFont="1" applyFill="1" applyBorder="1" applyAlignment="1">
      <alignment vertical="center" wrapText="1"/>
    </xf>
    <xf numFmtId="169" fontId="2" fillId="11" borderId="1" xfId="1" applyNumberFormat="1" applyFont="1" applyFill="1" applyBorder="1" applyAlignment="1">
      <alignment vertical="center"/>
    </xf>
    <xf numFmtId="0" fontId="15" fillId="10" borderId="17" xfId="3" applyFont="1" applyFill="1" applyBorder="1" applyAlignment="1" applyProtection="1">
      <alignment horizontal="center" vertical="center" wrapText="1"/>
    </xf>
    <xf numFmtId="0" fontId="15" fillId="10" borderId="10" xfId="3" applyFont="1" applyFill="1" applyBorder="1" applyAlignment="1" applyProtection="1">
      <alignment horizontal="center" vertical="center" wrapText="1"/>
    </xf>
    <xf numFmtId="169" fontId="15" fillId="11" borderId="17" xfId="1" applyNumberFormat="1" applyFont="1" applyFill="1" applyBorder="1" applyAlignment="1">
      <alignment horizontal="center" vertical="center"/>
    </xf>
    <xf numFmtId="0" fontId="15" fillId="10" borderId="10" xfId="3" applyFont="1" applyFill="1" applyBorder="1" applyAlignment="1" applyProtection="1">
      <alignment horizontal="center" vertical="center" wrapText="1"/>
    </xf>
    <xf numFmtId="169" fontId="15" fillId="11" borderId="10" xfId="1" applyNumberFormat="1" applyFont="1" applyFill="1" applyBorder="1" applyAlignment="1">
      <alignment horizontal="center" vertical="center"/>
    </xf>
    <xf numFmtId="0" fontId="23" fillId="10" borderId="10" xfId="3" applyFont="1" applyFill="1" applyBorder="1" applyAlignment="1" applyProtection="1">
      <alignment horizontal="center" vertical="center" wrapText="1"/>
    </xf>
    <xf numFmtId="0" fontId="5" fillId="11" borderId="3" xfId="0" applyFont="1" applyFill="1" applyBorder="1" applyAlignment="1">
      <alignment horizontal="center" vertical="center" wrapText="1"/>
    </xf>
    <xf numFmtId="0" fontId="15" fillId="10" borderId="2" xfId="3" applyFont="1" applyFill="1" applyBorder="1" applyAlignment="1" applyProtection="1">
      <alignment horizontal="center" vertical="center" wrapText="1"/>
    </xf>
    <xf numFmtId="0" fontId="17" fillId="11" borderId="1" xfId="3" applyFont="1" applyFill="1" applyBorder="1" applyAlignment="1" applyProtection="1">
      <alignment horizontal="center" vertical="center" wrapText="1"/>
    </xf>
    <xf numFmtId="169" fontId="15" fillId="11" borderId="2" xfId="1" applyNumberFormat="1" applyFont="1" applyFill="1" applyBorder="1" applyAlignment="1">
      <alignment horizontal="center" vertical="center"/>
    </xf>
    <xf numFmtId="0" fontId="2" fillId="11" borderId="1" xfId="0" applyNumberFormat="1" applyFont="1" applyFill="1" applyBorder="1" applyAlignment="1">
      <alignment vertical="center" wrapText="1"/>
    </xf>
    <xf numFmtId="0" fontId="15" fillId="10" borderId="48" xfId="3" applyFont="1" applyFill="1" applyBorder="1" applyAlignment="1" applyProtection="1">
      <alignment horizontal="center" vertical="center" wrapText="1"/>
    </xf>
    <xf numFmtId="0" fontId="15" fillId="10" borderId="50" xfId="3" applyFont="1" applyFill="1" applyBorder="1" applyAlignment="1" applyProtection="1">
      <alignment horizontal="center" vertical="center" wrapText="1"/>
    </xf>
    <xf numFmtId="0" fontId="15" fillId="10" borderId="44" xfId="3" applyFont="1" applyFill="1" applyBorder="1" applyAlignment="1" applyProtection="1">
      <alignment horizontal="center" vertical="center" wrapText="1"/>
    </xf>
    <xf numFmtId="0" fontId="15" fillId="10" borderId="5" xfId="3" applyFont="1" applyFill="1" applyBorder="1" applyAlignment="1" applyProtection="1">
      <alignment horizontal="center" vertical="center" wrapText="1"/>
    </xf>
    <xf numFmtId="0" fontId="15" fillId="10" borderId="45" xfId="3" applyFont="1" applyFill="1" applyBorder="1" applyAlignment="1" applyProtection="1">
      <alignment horizontal="center" vertical="center" wrapText="1"/>
    </xf>
    <xf numFmtId="0" fontId="15" fillId="10" borderId="7" xfId="3" applyFont="1" applyFill="1" applyBorder="1" applyAlignment="1" applyProtection="1">
      <alignment horizontal="center" vertical="center" wrapText="1"/>
    </xf>
    <xf numFmtId="0" fontId="0" fillId="11" borderId="0" xfId="0" applyFill="1" applyAlignment="1">
      <alignment horizontal="justify"/>
    </xf>
    <xf numFmtId="0" fontId="0" fillId="11" borderId="0" xfId="0" applyFill="1" applyAlignment="1">
      <alignment horizontal="justify" wrapText="1"/>
    </xf>
    <xf numFmtId="0" fontId="2" fillId="11" borderId="17" xfId="0" applyFont="1" applyFill="1" applyBorder="1" applyAlignment="1">
      <alignment vertical="center" wrapText="1"/>
    </xf>
    <xf numFmtId="0" fontId="0" fillId="11" borderId="2" xfId="0" applyFill="1" applyBorder="1" applyAlignment="1">
      <alignment vertical="center" wrapText="1"/>
    </xf>
    <xf numFmtId="0" fontId="21" fillId="11" borderId="1" xfId="0" applyFont="1" applyFill="1" applyBorder="1" applyAlignment="1">
      <alignment horizontal="center" vertical="center" wrapText="1"/>
    </xf>
    <xf numFmtId="0" fontId="22" fillId="11" borderId="1" xfId="0" applyFont="1" applyFill="1" applyBorder="1" applyAlignment="1">
      <alignment vertical="center" wrapText="1"/>
    </xf>
    <xf numFmtId="0" fontId="0" fillId="11" borderId="2" xfId="0" applyFill="1" applyBorder="1" applyAlignment="1">
      <alignment horizontal="center" vertical="center" wrapText="1"/>
    </xf>
    <xf numFmtId="9" fontId="0" fillId="11" borderId="2" xfId="0" applyNumberFormat="1" applyFill="1" applyBorder="1" applyAlignment="1">
      <alignment horizontal="center" vertical="center" wrapText="1"/>
    </xf>
    <xf numFmtId="3" fontId="5" fillId="11" borderId="1" xfId="0" applyNumberFormat="1" applyFont="1" applyFill="1" applyBorder="1" applyAlignment="1">
      <alignment horizontal="center" vertical="center" wrapText="1"/>
    </xf>
    <xf numFmtId="169" fontId="15" fillId="11" borderId="2" xfId="1" applyNumberFormat="1" applyFont="1" applyFill="1" applyBorder="1" applyAlignment="1">
      <alignment horizontal="center" vertical="center" wrapText="1"/>
    </xf>
    <xf numFmtId="0" fontId="3" fillId="8" borderId="51" xfId="0" applyFont="1" applyFill="1" applyBorder="1" applyAlignment="1">
      <alignment horizontal="center" vertical="center" wrapText="1"/>
    </xf>
    <xf numFmtId="0" fontId="2" fillId="0" borderId="2" xfId="0" applyFont="1" applyBorder="1" applyAlignment="1">
      <alignment vertical="center" wrapText="1"/>
    </xf>
    <xf numFmtId="0" fontId="3" fillId="3" borderId="38" xfId="0" applyFont="1" applyFill="1" applyBorder="1" applyAlignment="1">
      <alignment horizontal="center" vertical="center" wrapText="1"/>
    </xf>
    <xf numFmtId="0" fontId="5" fillId="3" borderId="1" xfId="0" applyFont="1" applyFill="1" applyBorder="1" applyAlignment="1">
      <alignment vertical="center" wrapText="1"/>
    </xf>
    <xf numFmtId="0" fontId="5" fillId="3" borderId="14" xfId="0" applyFont="1" applyFill="1" applyBorder="1" applyAlignment="1">
      <alignment horizontal="center" vertical="center" wrapText="1"/>
    </xf>
    <xf numFmtId="0" fontId="5" fillId="3" borderId="14" xfId="0" applyFont="1" applyFill="1" applyBorder="1" applyAlignment="1">
      <alignment horizontal="center" vertical="center" wrapText="1"/>
    </xf>
    <xf numFmtId="166" fontId="5" fillId="3" borderId="14" xfId="1" applyNumberFormat="1" applyFont="1" applyFill="1" applyBorder="1" applyAlignment="1">
      <alignment vertical="center" wrapText="1"/>
    </xf>
    <xf numFmtId="166" fontId="13" fillId="3" borderId="17" xfId="1" applyNumberFormat="1" applyFont="1" applyFill="1" applyBorder="1" applyAlignment="1">
      <alignment horizontal="center" vertical="center" wrapText="1"/>
    </xf>
    <xf numFmtId="165" fontId="5" fillId="3" borderId="14" xfId="0" applyNumberFormat="1" applyFont="1" applyFill="1" applyBorder="1" applyAlignment="1">
      <alignment horizontal="center" vertical="center" wrapText="1"/>
    </xf>
    <xf numFmtId="1" fontId="13" fillId="3" borderId="17" xfId="1" applyNumberFormat="1" applyFont="1" applyFill="1" applyBorder="1" applyAlignment="1">
      <alignment vertical="center" wrapText="1"/>
    </xf>
    <xf numFmtId="0" fontId="2" fillId="3" borderId="17" xfId="0" applyFont="1" applyFill="1" applyBorder="1" applyAlignment="1">
      <alignment vertical="center"/>
    </xf>
    <xf numFmtId="0" fontId="5" fillId="3" borderId="10" xfId="0" applyFont="1" applyFill="1" applyBorder="1" applyAlignment="1">
      <alignment horizontal="center" vertical="center" wrapText="1"/>
    </xf>
    <xf numFmtId="0" fontId="5" fillId="3" borderId="10" xfId="0" applyFont="1" applyFill="1" applyBorder="1" applyAlignment="1">
      <alignment horizontal="center" vertical="center" wrapText="1"/>
    </xf>
    <xf numFmtId="166" fontId="5" fillId="3" borderId="10" xfId="1" applyNumberFormat="1" applyFont="1" applyFill="1" applyBorder="1" applyAlignment="1">
      <alignment vertical="center" wrapText="1"/>
    </xf>
    <xf numFmtId="166" fontId="13" fillId="3" borderId="10" xfId="1" applyNumberFormat="1" applyFont="1" applyFill="1" applyBorder="1" applyAlignment="1">
      <alignment horizontal="center" vertical="center" wrapText="1"/>
    </xf>
    <xf numFmtId="165" fontId="5" fillId="3" borderId="10" xfId="0" applyNumberFormat="1" applyFont="1" applyFill="1" applyBorder="1" applyAlignment="1">
      <alignment horizontal="center" vertical="center" wrapText="1"/>
    </xf>
    <xf numFmtId="1" fontId="13" fillId="3" borderId="10" xfId="1" applyNumberFormat="1" applyFont="1" applyFill="1" applyBorder="1" applyAlignment="1">
      <alignment vertical="center" wrapText="1"/>
    </xf>
    <xf numFmtId="1" fontId="13" fillId="3" borderId="10" xfId="1" applyNumberFormat="1" applyFont="1" applyFill="1" applyBorder="1" applyAlignment="1">
      <alignment horizontal="center" vertical="center" wrapText="1"/>
    </xf>
    <xf numFmtId="0" fontId="2" fillId="3" borderId="10" xfId="0" applyFont="1" applyFill="1" applyBorder="1" applyAlignment="1">
      <alignment vertical="center"/>
    </xf>
    <xf numFmtId="0" fontId="5" fillId="3" borderId="15" xfId="0" applyFont="1" applyFill="1" applyBorder="1" applyAlignment="1">
      <alignment horizontal="center" vertical="center" wrapText="1"/>
    </xf>
    <xf numFmtId="166" fontId="5" fillId="3" borderId="15" xfId="1" applyNumberFormat="1" applyFont="1" applyFill="1" applyBorder="1" applyAlignment="1">
      <alignment vertical="center" wrapText="1"/>
    </xf>
    <xf numFmtId="0" fontId="5" fillId="3" borderId="2" xfId="0" applyFont="1" applyFill="1" applyBorder="1" applyAlignment="1">
      <alignment horizontal="center" vertical="center" wrapText="1"/>
    </xf>
    <xf numFmtId="166" fontId="13" fillId="3" borderId="2" xfId="1" applyNumberFormat="1" applyFont="1" applyFill="1" applyBorder="1" applyAlignment="1">
      <alignment horizontal="center" vertical="center" wrapText="1"/>
    </xf>
    <xf numFmtId="165" fontId="5" fillId="3" borderId="15" xfId="0" applyNumberFormat="1" applyFont="1" applyFill="1" applyBorder="1" applyAlignment="1">
      <alignment horizontal="center" vertical="center" wrapText="1"/>
    </xf>
    <xf numFmtId="1" fontId="13" fillId="3" borderId="2" xfId="1" applyNumberFormat="1" applyFont="1" applyFill="1" applyBorder="1" applyAlignment="1">
      <alignment vertical="center" wrapText="1"/>
    </xf>
    <xf numFmtId="1" fontId="13" fillId="3" borderId="2" xfId="1" applyNumberFormat="1" applyFont="1" applyFill="1" applyBorder="1" applyAlignment="1">
      <alignment horizontal="center" vertical="center" wrapText="1"/>
    </xf>
    <xf numFmtId="0" fontId="2" fillId="3" borderId="2" xfId="0" applyFont="1" applyFill="1" applyBorder="1" applyAlignment="1">
      <alignment vertical="center"/>
    </xf>
    <xf numFmtId="3" fontId="5" fillId="3" borderId="3" xfId="0" applyNumberFormat="1" applyFont="1" applyFill="1" applyBorder="1" applyAlignment="1">
      <alignment vertical="center" wrapText="1"/>
    </xf>
    <xf numFmtId="0" fontId="5" fillId="3" borderId="1" xfId="0" applyFont="1" applyFill="1" applyBorder="1" applyAlignment="1">
      <alignment horizontal="left" vertical="center" wrapText="1"/>
    </xf>
    <xf numFmtId="166" fontId="13" fillId="3" borderId="1" xfId="1" applyNumberFormat="1" applyFont="1" applyFill="1" applyBorder="1" applyAlignment="1">
      <alignment vertical="center" wrapText="1"/>
    </xf>
    <xf numFmtId="0" fontId="24" fillId="3" borderId="1" xfId="0" applyFont="1" applyFill="1" applyBorder="1" applyAlignment="1">
      <alignment horizontal="center" vertical="center" wrapText="1"/>
    </xf>
    <xf numFmtId="1" fontId="25" fillId="3" borderId="1" xfId="1" applyNumberFormat="1" applyFont="1" applyFill="1" applyBorder="1" applyAlignment="1">
      <alignment vertical="center" wrapText="1"/>
    </xf>
    <xf numFmtId="1" fontId="25" fillId="3" borderId="1" xfId="1" applyNumberFormat="1" applyFont="1" applyFill="1" applyBorder="1" applyAlignment="1">
      <alignment horizontal="center" vertical="center" wrapText="1"/>
    </xf>
    <xf numFmtId="0" fontId="2" fillId="3" borderId="40" xfId="0" applyFont="1" applyFill="1" applyBorder="1" applyAlignment="1">
      <alignment horizontal="center" vertical="center" wrapText="1"/>
    </xf>
    <xf numFmtId="0" fontId="5" fillId="3" borderId="2" xfId="0" applyFont="1" applyFill="1" applyBorder="1" applyAlignment="1">
      <alignment horizontal="center" vertical="center" wrapText="1"/>
    </xf>
    <xf numFmtId="165" fontId="5" fillId="3" borderId="44" xfId="0" applyNumberFormat="1" applyFont="1" applyFill="1" applyBorder="1" applyAlignment="1">
      <alignment vertical="center" wrapText="1"/>
    </xf>
    <xf numFmtId="0" fontId="28" fillId="3" borderId="17" xfId="0" applyFont="1" applyFill="1" applyBorder="1" applyAlignment="1">
      <alignment horizontal="center" vertical="center" textRotation="90" wrapText="1"/>
    </xf>
    <xf numFmtId="0" fontId="28" fillId="3" borderId="10" xfId="0" applyFont="1" applyFill="1" applyBorder="1" applyAlignment="1">
      <alignment horizontal="center" vertical="center" textRotation="90" wrapText="1"/>
    </xf>
    <xf numFmtId="0" fontId="28" fillId="3" borderId="2" xfId="0" applyFont="1" applyFill="1" applyBorder="1" applyAlignment="1">
      <alignment horizontal="center" vertical="center" textRotation="90" wrapText="1"/>
    </xf>
    <xf numFmtId="0" fontId="24" fillId="3" borderId="1" xfId="0" applyFont="1" applyFill="1" applyBorder="1" applyAlignment="1" applyProtection="1">
      <alignment horizontal="center" vertical="center" wrapText="1"/>
    </xf>
    <xf numFmtId="0" fontId="24" fillId="3" borderId="2" xfId="0" applyFont="1" applyFill="1" applyBorder="1" applyAlignment="1" applyProtection="1">
      <alignment horizontal="center" vertical="center" wrapText="1"/>
    </xf>
    <xf numFmtId="1" fontId="25" fillId="3" borderId="1" xfId="1" applyNumberFormat="1" applyFont="1" applyFill="1" applyBorder="1" applyAlignment="1">
      <alignment horizontal="right" vertical="center" wrapText="1"/>
    </xf>
    <xf numFmtId="0" fontId="24" fillId="3" borderId="17" xfId="0" applyFont="1" applyFill="1" applyBorder="1" applyAlignment="1" applyProtection="1">
      <alignment horizontal="center" vertical="center" wrapText="1"/>
    </xf>
    <xf numFmtId="0" fontId="24" fillId="3" borderId="10" xfId="0" applyFont="1" applyFill="1" applyBorder="1" applyAlignment="1" applyProtection="1">
      <alignment horizontal="center" vertical="center" wrapText="1"/>
    </xf>
    <xf numFmtId="0" fontId="24" fillId="3" borderId="10" xfId="0" applyFont="1" applyFill="1" applyBorder="1" applyAlignment="1" applyProtection="1">
      <alignment horizontal="center" vertical="center" wrapText="1"/>
    </xf>
    <xf numFmtId="0" fontId="24" fillId="3" borderId="2" xfId="0" applyFont="1" applyFill="1" applyBorder="1" applyAlignment="1" applyProtection="1">
      <alignment horizontal="center" vertical="center" wrapText="1"/>
    </xf>
    <xf numFmtId="0" fontId="24" fillId="3" borderId="2" xfId="0" applyFont="1" applyFill="1" applyBorder="1" applyAlignment="1">
      <alignment horizontal="center" vertical="center" wrapText="1"/>
    </xf>
    <xf numFmtId="0" fontId="24" fillId="3" borderId="17" xfId="0" applyFont="1" applyFill="1" applyBorder="1" applyAlignment="1">
      <alignment horizontal="center" vertical="center" wrapText="1"/>
    </xf>
    <xf numFmtId="0" fontId="24" fillId="3" borderId="10" xfId="0" applyFont="1" applyFill="1" applyBorder="1" applyAlignment="1">
      <alignment horizontal="center" vertical="center" wrapText="1"/>
    </xf>
    <xf numFmtId="0" fontId="24" fillId="3" borderId="10" xfId="0" applyFont="1" applyFill="1" applyBorder="1" applyAlignment="1">
      <alignment horizontal="center" vertical="center" wrapText="1"/>
    </xf>
    <xf numFmtId="0" fontId="24" fillId="3" borderId="17" xfId="0" applyFont="1" applyFill="1" applyBorder="1" applyAlignment="1">
      <alignment horizontal="center" vertical="center" wrapText="1"/>
    </xf>
    <xf numFmtId="166" fontId="3" fillId="3" borderId="40" xfId="1" applyNumberFormat="1" applyFont="1" applyFill="1" applyBorder="1" applyAlignment="1">
      <alignment horizontal="center" vertical="center" wrapText="1"/>
    </xf>
    <xf numFmtId="0" fontId="24" fillId="3" borderId="2" xfId="0" applyFont="1" applyFill="1" applyBorder="1" applyAlignment="1">
      <alignment horizontal="center" vertical="center" wrapText="1"/>
    </xf>
    <xf numFmtId="167" fontId="2" fillId="3" borderId="40" xfId="0" applyNumberFormat="1" applyFont="1" applyFill="1" applyBorder="1" applyAlignment="1">
      <alignment horizontal="center" vertical="center" wrapText="1"/>
    </xf>
    <xf numFmtId="0" fontId="2" fillId="3" borderId="40" xfId="0" applyFont="1" applyFill="1" applyBorder="1" applyAlignment="1">
      <alignment horizontal="center" vertical="center"/>
    </xf>
    <xf numFmtId="165" fontId="5" fillId="3" borderId="1" xfId="0" applyNumberFormat="1" applyFont="1" applyFill="1" applyBorder="1" applyAlignment="1">
      <alignment vertical="center" wrapText="1"/>
    </xf>
    <xf numFmtId="0" fontId="5" fillId="3" borderId="17" xfId="0" applyFont="1" applyFill="1" applyBorder="1" applyAlignment="1">
      <alignment horizontal="center" vertical="center" wrapText="1"/>
    </xf>
    <xf numFmtId="1" fontId="13" fillId="3" borderId="14" xfId="1" applyNumberFormat="1" applyFont="1" applyFill="1" applyBorder="1" applyAlignment="1">
      <alignment horizontal="center" vertical="center" wrapText="1"/>
    </xf>
    <xf numFmtId="0" fontId="5" fillId="3" borderId="14" xfId="0" applyFont="1" applyFill="1" applyBorder="1" applyAlignment="1">
      <alignment vertical="center" wrapText="1"/>
    </xf>
    <xf numFmtId="0" fontId="2" fillId="3" borderId="40" xfId="0" applyFont="1" applyFill="1" applyBorder="1" applyAlignment="1">
      <alignment vertical="center" wrapText="1"/>
    </xf>
    <xf numFmtId="1" fontId="25" fillId="12" borderId="1" xfId="1" applyNumberFormat="1" applyFont="1" applyFill="1" applyBorder="1" applyAlignment="1">
      <alignment vertical="center" wrapText="1"/>
    </xf>
    <xf numFmtId="1" fontId="25" fillId="3" borderId="17" xfId="1" applyNumberFormat="1" applyFont="1" applyFill="1" applyBorder="1" applyAlignment="1">
      <alignment horizontal="center" vertical="center" wrapText="1"/>
    </xf>
    <xf numFmtId="0" fontId="24" fillId="3" borderId="40" xfId="0" applyFont="1" applyFill="1" applyBorder="1" applyAlignment="1">
      <alignment horizontal="center" vertical="center" wrapText="1"/>
    </xf>
    <xf numFmtId="3" fontId="5" fillId="3" borderId="14" xfId="0" applyNumberFormat="1" applyFont="1" applyFill="1" applyBorder="1" applyAlignment="1">
      <alignment vertical="center" wrapText="1"/>
    </xf>
    <xf numFmtId="3" fontId="5" fillId="3" borderId="14" xfId="0" applyNumberFormat="1" applyFont="1" applyFill="1" applyBorder="1" applyAlignment="1">
      <alignment horizontal="center" vertical="center" wrapText="1"/>
    </xf>
    <xf numFmtId="1" fontId="25" fillId="3" borderId="17" xfId="1" applyNumberFormat="1" applyFont="1" applyFill="1" applyBorder="1" applyAlignment="1">
      <alignment horizontal="center" vertical="center" wrapText="1"/>
    </xf>
    <xf numFmtId="3" fontId="5" fillId="3" borderId="1" xfId="0" applyNumberFormat="1" applyFont="1" applyFill="1" applyBorder="1" applyAlignment="1">
      <alignment vertical="center" wrapText="1"/>
    </xf>
    <xf numFmtId="3" fontId="5" fillId="3" borderId="1" xfId="0" applyNumberFormat="1" applyFont="1" applyFill="1" applyBorder="1" applyAlignment="1">
      <alignment horizontal="center" vertical="center" wrapText="1"/>
    </xf>
    <xf numFmtId="1" fontId="25" fillId="3" borderId="2" xfId="1" applyNumberFormat="1" applyFont="1" applyFill="1" applyBorder="1" applyAlignment="1">
      <alignment horizontal="center" vertical="center" wrapText="1"/>
    </xf>
    <xf numFmtId="3" fontId="5" fillId="3" borderId="2" xfId="0" applyNumberFormat="1" applyFont="1" applyFill="1" applyBorder="1" applyAlignment="1">
      <alignment vertical="center" wrapText="1"/>
    </xf>
    <xf numFmtId="3" fontId="5" fillId="3" borderId="2" xfId="0" applyNumberFormat="1" applyFont="1" applyFill="1" applyBorder="1" applyAlignment="1">
      <alignment horizontal="center" vertical="center" wrapText="1"/>
    </xf>
    <xf numFmtId="0" fontId="5" fillId="3" borderId="10" xfId="0" applyFont="1" applyFill="1" applyBorder="1" applyAlignment="1">
      <alignment vertical="center" wrapText="1"/>
    </xf>
    <xf numFmtId="0" fontId="24" fillId="3" borderId="52" xfId="0" applyFont="1" applyFill="1" applyBorder="1" applyAlignment="1">
      <alignment horizontal="center" vertical="center" wrapText="1"/>
    </xf>
    <xf numFmtId="1" fontId="25" fillId="3" borderId="10" xfId="1" applyNumberFormat="1" applyFont="1" applyFill="1" applyBorder="1" applyAlignment="1">
      <alignment horizontal="center" vertical="center" wrapText="1"/>
    </xf>
    <xf numFmtId="0" fontId="24" fillId="3" borderId="38" xfId="0" applyFont="1" applyFill="1" applyBorder="1" applyAlignment="1">
      <alignment horizontal="center" vertical="center" wrapText="1"/>
    </xf>
    <xf numFmtId="0" fontId="24" fillId="3" borderId="1" xfId="0" applyFont="1" applyFill="1" applyBorder="1" applyAlignment="1">
      <alignment horizontal="center" vertical="top" wrapText="1"/>
    </xf>
    <xf numFmtId="0" fontId="24" fillId="3" borderId="53" xfId="0" applyFont="1" applyFill="1" applyBorder="1" applyAlignment="1">
      <alignment horizontal="center" vertical="center" wrapText="1"/>
    </xf>
    <xf numFmtId="0" fontId="29" fillId="3" borderId="17" xfId="0" applyFont="1" applyFill="1" applyBorder="1" applyAlignment="1">
      <alignment horizontal="center" vertical="center" textRotation="90" wrapText="1"/>
    </xf>
    <xf numFmtId="0" fontId="29" fillId="3" borderId="10" xfId="0" applyFont="1" applyFill="1" applyBorder="1" applyAlignment="1">
      <alignment horizontal="center" vertical="center" textRotation="90" wrapText="1"/>
    </xf>
    <xf numFmtId="0" fontId="29" fillId="3" borderId="2" xfId="0" applyFont="1" applyFill="1" applyBorder="1" applyAlignment="1">
      <alignment horizontal="center" vertical="center" textRotation="90" wrapText="1"/>
    </xf>
    <xf numFmtId="0" fontId="24" fillId="3" borderId="52" xfId="0" applyFont="1" applyFill="1" applyBorder="1" applyAlignment="1" applyProtection="1">
      <alignment horizontal="center" vertical="center" wrapText="1"/>
    </xf>
    <xf numFmtId="0" fontId="24" fillId="3" borderId="38" xfId="0" applyFont="1" applyFill="1" applyBorder="1" applyAlignment="1" applyProtection="1">
      <alignment horizontal="center" vertical="center" wrapText="1"/>
    </xf>
    <xf numFmtId="0" fontId="24" fillId="3" borderId="53" xfId="0" applyFont="1" applyFill="1" applyBorder="1" applyAlignment="1" applyProtection="1">
      <alignment horizontal="center" vertical="center" wrapText="1"/>
    </xf>
    <xf numFmtId="0" fontId="24" fillId="3" borderId="1" xfId="0" applyFont="1" applyFill="1" applyBorder="1" applyAlignment="1" applyProtection="1">
      <alignment horizontal="center" vertical="center" wrapText="1"/>
    </xf>
    <xf numFmtId="1" fontId="25" fillId="13" borderId="1" xfId="1" applyNumberFormat="1" applyFont="1" applyFill="1" applyBorder="1" applyAlignment="1" applyProtection="1">
      <alignment vertical="center" wrapText="1"/>
    </xf>
    <xf numFmtId="1" fontId="25" fillId="7" borderId="1" xfId="1" applyNumberFormat="1" applyFont="1" applyFill="1" applyBorder="1" applyAlignment="1" applyProtection="1">
      <alignment horizontal="right" vertical="center" wrapText="1"/>
    </xf>
    <xf numFmtId="0" fontId="2" fillId="3" borderId="17" xfId="0" applyFont="1" applyFill="1" applyBorder="1" applyAlignment="1">
      <alignment horizontal="center" vertical="center" wrapText="1"/>
    </xf>
    <xf numFmtId="0" fontId="2" fillId="3" borderId="10" xfId="0" applyFont="1" applyFill="1" applyBorder="1" applyAlignment="1">
      <alignment horizontal="center" vertical="center"/>
    </xf>
    <xf numFmtId="0" fontId="2" fillId="3" borderId="2" xfId="0" applyFont="1" applyFill="1" applyBorder="1" applyAlignment="1">
      <alignment horizontal="center" vertical="center"/>
    </xf>
    <xf numFmtId="0" fontId="24" fillId="7" borderId="17" xfId="3" applyFont="1" applyFill="1" applyBorder="1" applyAlignment="1" applyProtection="1">
      <alignment horizontal="center" vertical="center" wrapText="1"/>
    </xf>
    <xf numFmtId="0" fontId="24" fillId="7" borderId="10" xfId="3" applyFont="1" applyFill="1" applyBorder="1" applyAlignment="1" applyProtection="1">
      <alignment horizontal="center" vertical="center" wrapText="1"/>
    </xf>
    <xf numFmtId="0" fontId="24" fillId="3" borderId="1" xfId="3" applyFont="1" applyFill="1" applyBorder="1" applyAlignment="1" applyProtection="1">
      <alignment horizontal="center" vertical="center" wrapText="1"/>
    </xf>
    <xf numFmtId="1" fontId="25" fillId="7" borderId="1" xfId="1" applyNumberFormat="1" applyFont="1" applyFill="1" applyBorder="1" applyAlignment="1" applyProtection="1">
      <alignment horizontal="center" vertical="center" wrapText="1"/>
    </xf>
    <xf numFmtId="0" fontId="24" fillId="7" borderId="10" xfId="3" applyFont="1" applyFill="1" applyBorder="1" applyAlignment="1" applyProtection="1">
      <alignment horizontal="center" vertical="center" wrapText="1"/>
    </xf>
    <xf numFmtId="1" fontId="25" fillId="7" borderId="17" xfId="1" applyNumberFormat="1" applyFont="1" applyFill="1" applyBorder="1" applyAlignment="1" applyProtection="1">
      <alignment horizontal="center" vertical="center" wrapText="1"/>
    </xf>
    <xf numFmtId="1" fontId="25" fillId="7" borderId="10" xfId="1" applyNumberFormat="1" applyFont="1" applyFill="1" applyBorder="1" applyAlignment="1" applyProtection="1">
      <alignment horizontal="center" vertical="center" wrapText="1"/>
    </xf>
    <xf numFmtId="0" fontId="24" fillId="7" borderId="2" xfId="3" applyFont="1" applyFill="1" applyBorder="1" applyAlignment="1" applyProtection="1">
      <alignment horizontal="center" vertical="center" wrapText="1"/>
    </xf>
    <xf numFmtId="0" fontId="24" fillId="7" borderId="2" xfId="3" applyFont="1" applyFill="1" applyBorder="1" applyAlignment="1" applyProtection="1">
      <alignment horizontal="center" vertical="center" wrapText="1"/>
    </xf>
    <xf numFmtId="1" fontId="25" fillId="13" borderId="1" xfId="5" applyNumberFormat="1" applyFont="1" applyFill="1" applyBorder="1" applyAlignment="1" applyProtection="1">
      <alignment vertical="center" wrapText="1"/>
    </xf>
    <xf numFmtId="1" fontId="25" fillId="7" borderId="1" xfId="5" applyNumberFormat="1" applyFont="1" applyFill="1" applyBorder="1" applyAlignment="1" applyProtection="1">
      <alignment horizontal="right" vertical="center" wrapText="1"/>
    </xf>
    <xf numFmtId="1" fontId="25" fillId="7" borderId="2" xfId="1" applyNumberFormat="1" applyFont="1" applyFill="1" applyBorder="1" applyAlignment="1" applyProtection="1">
      <alignment horizontal="center" vertical="center" wrapText="1"/>
    </xf>
    <xf numFmtId="1" fontId="30" fillId="13" borderId="1" xfId="1" applyNumberFormat="1" applyFont="1" applyFill="1" applyBorder="1" applyAlignment="1" applyProtection="1">
      <alignment vertical="center" wrapText="1"/>
    </xf>
    <xf numFmtId="1" fontId="30" fillId="7" borderId="1" xfId="1" applyNumberFormat="1" applyFont="1" applyFill="1" applyBorder="1" applyAlignment="1" applyProtection="1">
      <alignment horizontal="right" vertical="center" wrapText="1"/>
    </xf>
    <xf numFmtId="1" fontId="30" fillId="12" borderId="1" xfId="1" applyNumberFormat="1" applyFont="1" applyFill="1" applyBorder="1" applyAlignment="1" applyProtection="1">
      <alignment vertical="center" wrapText="1"/>
    </xf>
    <xf numFmtId="1" fontId="30" fillId="3" borderId="1" xfId="1" applyNumberFormat="1" applyFont="1" applyFill="1" applyBorder="1" applyAlignment="1" applyProtection="1">
      <alignment horizontal="right" vertical="center" wrapText="1"/>
    </xf>
    <xf numFmtId="0" fontId="24" fillId="13" borderId="10" xfId="3" applyFont="1" applyFill="1" applyBorder="1" applyAlignment="1" applyProtection="1">
      <alignment horizontal="center" vertical="center" wrapText="1"/>
    </xf>
    <xf numFmtId="1" fontId="25" fillId="12" borderId="1" xfId="1" applyNumberFormat="1" applyFont="1" applyFill="1" applyBorder="1" applyAlignment="1" applyProtection="1">
      <alignment vertical="center" wrapText="1"/>
    </xf>
    <xf numFmtId="1" fontId="25" fillId="7" borderId="2" xfId="1" applyNumberFormat="1" applyFont="1" applyFill="1" applyBorder="1" applyAlignment="1" applyProtection="1">
      <alignment horizontal="center" vertical="center" wrapText="1"/>
    </xf>
    <xf numFmtId="0" fontId="2" fillId="3" borderId="10" xfId="0" applyFont="1" applyFill="1" applyBorder="1" applyAlignment="1">
      <alignment horizontal="center" vertical="center"/>
    </xf>
    <xf numFmtId="0" fontId="28" fillId="7" borderId="17" xfId="3" applyFont="1" applyFill="1" applyBorder="1" applyAlignment="1" applyProtection="1">
      <alignment horizontal="center" vertical="center" textRotation="90" wrapText="1"/>
    </xf>
    <xf numFmtId="0" fontId="28" fillId="7" borderId="10" xfId="3" applyFont="1" applyFill="1" applyBorder="1" applyAlignment="1" applyProtection="1">
      <alignment horizontal="center" vertical="center" textRotation="90" wrapText="1"/>
    </xf>
    <xf numFmtId="0" fontId="28" fillId="7" borderId="2" xfId="3" applyFont="1" applyFill="1" applyBorder="1" applyAlignment="1" applyProtection="1">
      <alignment horizontal="center" vertical="center" textRotation="90" wrapText="1"/>
    </xf>
    <xf numFmtId="3" fontId="5" fillId="3" borderId="14" xfId="0" applyNumberFormat="1" applyFont="1" applyFill="1" applyBorder="1" applyAlignment="1">
      <alignment vertical="center" wrapText="1"/>
    </xf>
    <xf numFmtId="3" fontId="5" fillId="3" borderId="14" xfId="0" applyNumberFormat="1" applyFont="1" applyFill="1" applyBorder="1" applyAlignment="1">
      <alignment horizontal="center" vertical="center" wrapText="1"/>
    </xf>
    <xf numFmtId="0" fontId="24" fillId="3" borderId="17" xfId="3" applyFont="1" applyFill="1" applyBorder="1" applyAlignment="1" applyProtection="1">
      <alignment horizontal="center" vertical="center" wrapText="1"/>
    </xf>
    <xf numFmtId="165" fontId="5" fillId="3" borderId="14" xfId="0" applyNumberFormat="1" applyFont="1" applyFill="1" applyBorder="1" applyAlignment="1">
      <alignment vertical="center" wrapText="1"/>
    </xf>
    <xf numFmtId="3" fontId="5" fillId="3" borderId="15" xfId="0" applyNumberFormat="1" applyFont="1" applyFill="1" applyBorder="1" applyAlignment="1">
      <alignment vertical="center" wrapText="1"/>
    </xf>
    <xf numFmtId="3" fontId="5" fillId="3" borderId="15" xfId="0" applyNumberFormat="1" applyFont="1" applyFill="1" applyBorder="1" applyAlignment="1">
      <alignment horizontal="center" vertical="center" wrapText="1"/>
    </xf>
    <xf numFmtId="0" fontId="24" fillId="3" borderId="2" xfId="3" applyFont="1" applyFill="1" applyBorder="1" applyAlignment="1" applyProtection="1">
      <alignment horizontal="center" vertical="center" wrapText="1"/>
    </xf>
    <xf numFmtId="165" fontId="5" fillId="3" borderId="15" xfId="0" applyNumberFormat="1" applyFont="1" applyFill="1" applyBorder="1" applyAlignment="1">
      <alignment vertical="center" wrapText="1"/>
    </xf>
    <xf numFmtId="0" fontId="2" fillId="3" borderId="44" xfId="0" applyFont="1" applyFill="1" applyBorder="1" applyAlignment="1">
      <alignment vertical="center" wrapText="1"/>
    </xf>
    <xf numFmtId="0" fontId="24" fillId="7" borderId="1" xfId="3" applyFont="1" applyFill="1" applyBorder="1" applyAlignment="1" applyProtection="1">
      <alignment horizontal="center" vertical="center" wrapText="1"/>
    </xf>
    <xf numFmtId="0" fontId="24" fillId="3" borderId="1" xfId="3" applyFont="1" applyFill="1" applyBorder="1" applyAlignment="1" applyProtection="1">
      <alignment horizontal="center" vertical="top" wrapText="1"/>
    </xf>
    <xf numFmtId="0" fontId="24" fillId="7" borderId="17" xfId="3" applyFont="1" applyFill="1" applyBorder="1" applyAlignment="1" applyProtection="1">
      <alignment horizontal="center" vertical="center" wrapText="1"/>
    </xf>
    <xf numFmtId="0" fontId="28" fillId="7" borderId="46" xfId="3" applyFont="1" applyFill="1" applyBorder="1" applyAlignment="1" applyProtection="1">
      <alignment horizontal="center" vertical="center" textRotation="90" wrapText="1"/>
    </xf>
    <xf numFmtId="0" fontId="28" fillId="7" borderId="0" xfId="3" applyFont="1" applyFill="1" applyBorder="1" applyAlignment="1" applyProtection="1">
      <alignment horizontal="center" vertical="center" textRotation="90" wrapText="1"/>
    </xf>
    <xf numFmtId="0" fontId="28" fillId="7" borderId="11" xfId="3" applyFont="1" applyFill="1" applyBorder="1" applyAlignment="1" applyProtection="1">
      <alignment horizontal="center" vertical="center" textRotation="90" wrapText="1"/>
    </xf>
    <xf numFmtId="0" fontId="2" fillId="3" borderId="10" xfId="0" applyFont="1" applyFill="1" applyBorder="1" applyAlignment="1">
      <alignment horizontal="center" vertical="center" wrapText="1"/>
    </xf>
    <xf numFmtId="0" fontId="24" fillId="3" borderId="40" xfId="0" applyFont="1" applyFill="1" applyBorder="1" applyAlignment="1">
      <alignment horizontal="right" vertical="center" wrapText="1"/>
    </xf>
    <xf numFmtId="0" fontId="25" fillId="3" borderId="40" xfId="0" applyFont="1" applyFill="1" applyBorder="1" applyAlignment="1">
      <alignment horizontal="center" vertical="center" wrapText="1"/>
    </xf>
    <xf numFmtId="1" fontId="25" fillId="12" borderId="1" xfId="1" applyNumberFormat="1" applyFont="1" applyFill="1" applyBorder="1" applyAlignment="1">
      <alignment vertical="center"/>
    </xf>
    <xf numFmtId="1" fontId="25" fillId="3" borderId="1" xfId="1" applyNumberFormat="1" applyFont="1" applyFill="1" applyBorder="1" applyAlignment="1">
      <alignment horizontal="right" vertical="center"/>
    </xf>
    <xf numFmtId="0" fontId="2" fillId="3" borderId="2" xfId="0" applyFont="1" applyFill="1" applyBorder="1" applyAlignment="1">
      <alignment horizontal="center" vertical="center" wrapText="1"/>
    </xf>
    <xf numFmtId="0" fontId="31" fillId="3" borderId="3" xfId="0" applyFont="1" applyFill="1" applyBorder="1" applyAlignment="1">
      <alignment horizontal="left" vertical="center" wrapText="1"/>
    </xf>
    <xf numFmtId="1" fontId="25" fillId="3" borderId="1" xfId="1" applyNumberFormat="1" applyFont="1" applyFill="1" applyBorder="1" applyAlignment="1">
      <alignment horizontal="center" vertical="center"/>
    </xf>
    <xf numFmtId="1" fontId="25" fillId="12" borderId="17" xfId="1" applyNumberFormat="1" applyFont="1" applyFill="1" applyBorder="1" applyAlignment="1">
      <alignment vertical="center"/>
    </xf>
    <xf numFmtId="1" fontId="25" fillId="3" borderId="17" xfId="1" applyNumberFormat="1" applyFont="1" applyFill="1" applyBorder="1" applyAlignment="1">
      <alignment vertical="center"/>
    </xf>
    <xf numFmtId="1" fontId="25" fillId="3" borderId="17" xfId="1" applyNumberFormat="1" applyFont="1" applyFill="1" applyBorder="1" applyAlignment="1">
      <alignment horizontal="center" vertical="center"/>
    </xf>
    <xf numFmtId="1" fontId="25" fillId="12" borderId="17" xfId="1" applyNumberFormat="1" applyFont="1" applyFill="1" applyBorder="1" applyAlignment="1">
      <alignment vertical="center"/>
    </xf>
    <xf numFmtId="1" fontId="25" fillId="12" borderId="10" xfId="1" applyNumberFormat="1" applyFont="1" applyFill="1" applyBorder="1" applyAlignment="1">
      <alignment vertical="center"/>
    </xf>
    <xf numFmtId="1" fontId="25" fillId="3" borderId="10" xfId="1" applyNumberFormat="1" applyFont="1" applyFill="1" applyBorder="1" applyAlignment="1">
      <alignment horizontal="center" vertical="center"/>
    </xf>
    <xf numFmtId="1" fontId="25" fillId="12" borderId="2" xfId="1" applyNumberFormat="1" applyFont="1" applyFill="1" applyBorder="1" applyAlignment="1">
      <alignment vertical="center"/>
    </xf>
    <xf numFmtId="1" fontId="25" fillId="3" borderId="2" xfId="1" applyNumberFormat="1" applyFont="1" applyFill="1" applyBorder="1" applyAlignment="1">
      <alignment horizontal="center" vertical="center"/>
    </xf>
    <xf numFmtId="165" fontId="5" fillId="3" borderId="17" xfId="0" applyNumberFormat="1" applyFont="1" applyFill="1" applyBorder="1" applyAlignment="1">
      <alignment horizontal="center" vertical="center" wrapText="1"/>
    </xf>
    <xf numFmtId="0" fontId="24" fillId="7" borderId="40" xfId="3" applyFont="1" applyFill="1" applyBorder="1" applyAlignment="1" applyProtection="1">
      <alignment horizontal="center" vertical="center" wrapText="1"/>
    </xf>
    <xf numFmtId="1" fontId="25" fillId="7" borderId="1" xfId="1" applyNumberFormat="1" applyFont="1" applyFill="1" applyBorder="1" applyAlignment="1" applyProtection="1">
      <alignment vertical="center" wrapText="1"/>
    </xf>
    <xf numFmtId="168" fontId="24" fillId="3" borderId="1" xfId="0" applyNumberFormat="1" applyFont="1" applyFill="1" applyBorder="1" applyAlignment="1">
      <alignment horizontal="center" vertical="center" wrapText="1"/>
    </xf>
    <xf numFmtId="168" fontId="24" fillId="3" borderId="17" xfId="0" applyNumberFormat="1" applyFont="1" applyFill="1" applyBorder="1" applyAlignment="1">
      <alignment horizontal="center" vertical="center" wrapText="1"/>
    </xf>
    <xf numFmtId="1" fontId="25" fillId="3" borderId="1" xfId="1" applyNumberFormat="1" applyFont="1" applyFill="1" applyBorder="1" applyAlignment="1">
      <alignment vertical="center"/>
    </xf>
    <xf numFmtId="0" fontId="24" fillId="3" borderId="1" xfId="0" applyNumberFormat="1" applyFont="1" applyFill="1" applyBorder="1" applyAlignment="1">
      <alignment horizontal="center" vertical="center" wrapText="1"/>
    </xf>
    <xf numFmtId="1" fontId="13" fillId="3" borderId="1" xfId="1" applyNumberFormat="1" applyFont="1" applyFill="1" applyBorder="1" applyAlignment="1">
      <alignment vertical="center" wrapText="1"/>
    </xf>
    <xf numFmtId="1" fontId="13" fillId="3" borderId="1" xfId="1" applyNumberFormat="1" applyFont="1" applyFill="1" applyBorder="1" applyAlignment="1">
      <alignment horizontal="center" vertical="center" wrapText="1"/>
    </xf>
    <xf numFmtId="0" fontId="14" fillId="7" borderId="17" xfId="3" applyFont="1" applyFill="1" applyBorder="1" applyAlignment="1" applyProtection="1">
      <alignment horizontal="center" vertical="center" wrapText="1"/>
    </xf>
    <xf numFmtId="0" fontId="13" fillId="0" borderId="3" xfId="0" applyFont="1" applyBorder="1" applyAlignment="1">
      <alignment horizontal="left" vertical="center" wrapText="1"/>
    </xf>
    <xf numFmtId="3" fontId="5" fillId="0" borderId="3" xfId="0" applyNumberFormat="1" applyFont="1" applyBorder="1" applyAlignment="1">
      <alignment horizontal="left" vertical="center" wrapText="1"/>
    </xf>
    <xf numFmtId="0" fontId="5" fillId="8" borderId="3" xfId="0" applyFont="1" applyFill="1" applyBorder="1" applyAlignment="1">
      <alignment horizontal="left" vertical="center" wrapText="1"/>
    </xf>
    <xf numFmtId="0" fontId="14" fillId="7" borderId="10" xfId="3" applyFont="1" applyFill="1" applyBorder="1" applyAlignment="1" applyProtection="1">
      <alignment horizontal="center" vertical="center" wrapText="1"/>
    </xf>
    <xf numFmtId="0" fontId="5" fillId="8" borderId="1" xfId="0" applyFont="1" applyFill="1" applyBorder="1" applyAlignment="1">
      <alignment horizontal="left" vertical="center" wrapText="1"/>
    </xf>
    <xf numFmtId="0" fontId="2" fillId="0" borderId="1" xfId="0" applyFont="1" applyBorder="1" applyAlignment="1">
      <alignment horizontal="center" vertical="center"/>
    </xf>
    <xf numFmtId="0" fontId="14" fillId="3" borderId="1" xfId="3" applyFont="1" applyFill="1" applyBorder="1" applyAlignment="1" applyProtection="1">
      <alignment horizontal="center" vertical="center" wrapText="1"/>
    </xf>
    <xf numFmtId="9" fontId="15" fillId="7" borderId="2" xfId="3" applyNumberFormat="1" applyFont="1" applyFill="1" applyBorder="1" applyAlignment="1" applyProtection="1">
      <alignment horizontal="center" vertical="center" wrapText="1"/>
    </xf>
    <xf numFmtId="0" fontId="14" fillId="3" borderId="17" xfId="0" applyFont="1" applyFill="1" applyBorder="1" applyAlignment="1">
      <alignment horizontal="center" vertical="center" wrapText="1"/>
    </xf>
    <xf numFmtId="166" fontId="3" fillId="0" borderId="17" xfId="1" applyNumberFormat="1" applyFont="1" applyBorder="1" applyAlignment="1">
      <alignment horizontal="center" vertical="center"/>
    </xf>
    <xf numFmtId="0" fontId="14" fillId="3" borderId="2" xfId="0" applyFont="1" applyFill="1" applyBorder="1" applyAlignment="1">
      <alignment horizontal="center" vertical="center" wrapText="1"/>
    </xf>
    <xf numFmtId="166" fontId="3" fillId="0" borderId="2" xfId="1" applyNumberFormat="1" applyFont="1" applyBorder="1" applyAlignment="1">
      <alignment horizontal="center" vertical="center"/>
    </xf>
    <xf numFmtId="0" fontId="13" fillId="3" borderId="1" xfId="0" applyFont="1" applyFill="1" applyBorder="1" applyAlignment="1">
      <alignment horizontal="left" vertical="center" wrapText="1"/>
    </xf>
    <xf numFmtId="0" fontId="14" fillId="7" borderId="2" xfId="3" applyFont="1" applyFill="1" applyBorder="1" applyAlignment="1" applyProtection="1">
      <alignment horizontal="center" vertical="center" wrapText="1"/>
    </xf>
    <xf numFmtId="0" fontId="28" fillId="7" borderId="0" xfId="3" applyFont="1" applyFill="1" applyBorder="1" applyAlignment="1" applyProtection="1">
      <alignment horizontal="center" vertical="center" textRotation="90" wrapText="1"/>
    </xf>
    <xf numFmtId="9" fontId="15" fillId="3" borderId="1" xfId="6" applyFont="1" applyFill="1" applyBorder="1" applyAlignment="1">
      <alignment horizontal="center" vertical="center" wrapText="1"/>
    </xf>
    <xf numFmtId="9" fontId="15" fillId="3" borderId="1" xfId="6" applyFont="1" applyFill="1" applyBorder="1" applyAlignment="1">
      <alignment horizontal="right" vertical="center"/>
    </xf>
    <xf numFmtId="9" fontId="15" fillId="3" borderId="1" xfId="0" applyNumberFormat="1" applyFont="1" applyFill="1" applyBorder="1" applyAlignment="1">
      <alignment horizontal="center" vertical="center" wrapText="1"/>
    </xf>
  </cellXfs>
  <cellStyles count="7">
    <cellStyle name="Millares" xfId="1" builtinId="3"/>
    <cellStyle name="Millares 2" xfId="4"/>
    <cellStyle name="Moneda [0]" xfId="5" builtinId="7"/>
    <cellStyle name="Normal" xfId="0" builtinId="0"/>
    <cellStyle name="Normal 2" xfId="3"/>
    <cellStyle name="Normal_Censos 1951-1993" xfId="2"/>
    <cellStyle name="Porcentual" xfId="6" builtinId="5"/>
  </cellStyles>
  <dxfs count="4">
    <dxf>
      <border>
        <top style="thin">
          <color indexed="64"/>
        </top>
      </border>
    </dxf>
    <dxf>
      <border>
        <top style="thin">
          <color indexed="64"/>
        </top>
      </border>
    </dxf>
    <dxf>
      <border>
        <top style="thin">
          <color indexed="64"/>
        </top>
      </border>
    </dxf>
    <dxf>
      <border>
        <top style="thin">
          <color indexed="64"/>
        </top>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85725</xdr:colOff>
      <xdr:row>0</xdr:row>
      <xdr:rowOff>76200</xdr:rowOff>
    </xdr:from>
    <xdr:to>
      <xdr:col>1</xdr:col>
      <xdr:colOff>3562350</xdr:colOff>
      <xdr:row>0</xdr:row>
      <xdr:rowOff>733425</xdr:rowOff>
    </xdr:to>
    <xdr:pic>
      <xdr:nvPicPr>
        <xdr:cNvPr id="2" name="image00.png"/>
        <xdr:cNvPicPr preferRelativeResize="0"/>
      </xdr:nvPicPr>
      <xdr:blipFill>
        <a:blip xmlns:r="http://schemas.openxmlformats.org/officeDocument/2006/relationships" r:embed="rId1" cstate="print"/>
        <a:stretch>
          <a:fillRect/>
        </a:stretch>
      </xdr:blipFill>
      <xdr:spPr>
        <a:xfrm>
          <a:off x="161925" y="161925"/>
          <a:ext cx="3476625" cy="657225"/>
        </a:xfrm>
        <a:prstGeom prst="rect">
          <a:avLst/>
        </a:prstGeom>
        <a:noFill/>
      </xdr:spPr>
    </xdr:pic>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Copia%20Constansa\2016%20VSP\ADMINISTRATIVO\INFORME%20GESTION%20FINAL%20GOBER\informe%20de%20gestion%20deisy\para%20entregar%20VSP\PLANTILLA%20COAI%20Y%20PAS%202016%20VSP.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Documents/PLANTILLA%20RESPUESTA%20PI&#209;ON%20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xlFile://Root/CurrentDir/da-CARPETA%20SALUD%20PUBLICA%20%202016/INFORMACION%20VISITA%20MINHACIENDA/PLAN%20DE%20ACCION%202017/plan%20de%20accion%202017-consolidado/PLANTILLA%20COAI%20Y%20PAS%202017%20SALUD%20PUBLICA%201%20(1)ULTIMA%201%20(1).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MGU/Desktop/CARPETA%20SALUD%20PUBLICA%202016/CARPETA%202017%20PAS-COAI/OAP%202017/INFORME%20OAP%20FINAL%202017/OAP%202017%20%20consolidado%20salud%20public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MGU/Downloads/OAP%20nuevo%20Plan%20de%20Acci&#243;n%20SSS%202018%20(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Lenovo/Downloads/OAP%20nuevo%20Plan%20de%20Acci&#243;n%20SALUD%20PUBLICA%20201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abla 13 - COAI"/>
      <sheetName val="Hoja1"/>
      <sheetName val="DIMYCOMP"/>
      <sheetName val="Tabla 14 - Plan de Acción"/>
      <sheetName val="CODIGOS"/>
    </sheetNames>
    <sheetDataSet>
      <sheetData sheetId="0"/>
      <sheetData sheetId="1"/>
      <sheetData sheetId="2">
        <row r="2">
          <cell r="B2" t="str">
            <v>DIMENSIÓN_DE_SALUD_AMBIENTAL</v>
          </cell>
          <cell r="C2" t="str">
            <v>DIMENSIÓN_DE_VIDA_SALUDABLE_Y_CONDICIONES_NO_TRANSMISIBLES</v>
          </cell>
          <cell r="D2" t="str">
            <v>DIMENSIÓN_CONVIVENCIA_SOCIAL_Y_SALUD_MENTAL</v>
          </cell>
          <cell r="E2" t="str">
            <v>DIMENSIÓN_SEGURIDAD_ALIMENTARIA_Y_NUTRICIONAL</v>
          </cell>
          <cell r="F2" t="str">
            <v>DIMENSIÓN_SEXUALIDAD_DERECHOS_SEXUALES_Y_REPRODUCTIVOS</v>
          </cell>
          <cell r="G2" t="str">
            <v>DIMENSIÓN_VIDA_SALUDABLE_Y_ENFERMEDADES_TRANSMISIBLES</v>
          </cell>
          <cell r="H2" t="str">
            <v>DIMENSIÓN_SALUD_PÚBLICA_EN_EMERGENCIAS_Y_DESASTRES</v>
          </cell>
          <cell r="I2" t="str">
            <v>DIMENSIÓN_SALUD_Y_ÁMBITO_LABORAL</v>
          </cell>
          <cell r="J2" t="str">
            <v>DIMENSIÓN_TRANSVERSAL_GESTIÓN_DIFERENCIAL_DE_POBLACIONES_VULNERABLES</v>
          </cell>
          <cell r="K2" t="str">
            <v>DIMENSIÓN_FORTALECIMIENTO_DE_LA_AUTORIDAD_SANITARIA_PARA_LA_GESTIÓN_EN_SALUD</v>
          </cell>
        </row>
      </sheetData>
      <sheetData sheetId="3"/>
      <sheetData sheetId="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ntidad Territorial"/>
      <sheetName val="Definición de la Visión "/>
      <sheetName val="Tabla 8 - Objetivos y Metas"/>
      <sheetName val="Tabla 9 - Cadena de Valor"/>
      <sheetName val="Tabla 10 - Vinculación Metas"/>
      <sheetName val="METAS"/>
      <sheetName val="ESTRATEGIAS"/>
      <sheetName val="Tabla 11 - Progr y Subprog"/>
      <sheetName val="DIMYCOM"/>
      <sheetName val="Tabla 12 - Comp Inversión Plur"/>
      <sheetName val="DATOS"/>
    </sheetNames>
    <sheetDataSet>
      <sheetData sheetId="0"/>
      <sheetData sheetId="1"/>
      <sheetData sheetId="2"/>
      <sheetData sheetId="3"/>
      <sheetData sheetId="4"/>
      <sheetData sheetId="5"/>
      <sheetData sheetId="6"/>
      <sheetData sheetId="7"/>
      <sheetData sheetId="8">
        <row r="12">
          <cell r="B12" t="str">
            <v>DIMENSIÓN_DE_SALUD_AMBIENTAL</v>
          </cell>
        </row>
        <row r="13">
          <cell r="B13" t="str">
            <v>DIMENSIÓN_DE_VIDA_SALUDABLE_Y_CONDICIONES_NO_TRANSMISIBLES</v>
          </cell>
        </row>
        <row r="14">
          <cell r="B14" t="str">
            <v>DIMENSIÓN_CONVIVENCIA_SOCIAL_Y_SALUD_MENTAL</v>
          </cell>
        </row>
        <row r="15">
          <cell r="B15" t="str">
            <v>DIMENSIÓN_SEGURIDAD_ALIMENTARIA_Y_NUTRICIONAL</v>
          </cell>
        </row>
        <row r="16">
          <cell r="B16" t="str">
            <v>DIMENSIÓN_SEXUALIDAD_DERECHOS_SEXUALES_Y_REPRODUCTIVOS</v>
          </cell>
        </row>
        <row r="17">
          <cell r="B17" t="str">
            <v>DIMENSIÓN_VIDA_SALUDABLE_Y_ENFERMEDADES_TRANSMISIBLES</v>
          </cell>
        </row>
        <row r="18">
          <cell r="B18" t="str">
            <v>DIMENSIÓN_SALUD_PUBLICA_EN_EMERGENCIAS_Y_DESASTRES</v>
          </cell>
        </row>
        <row r="19">
          <cell r="B19" t="str">
            <v>DIMENSIÓN_SALUD_Y_AMBITO_LABORAL</v>
          </cell>
        </row>
        <row r="20">
          <cell r="B20" t="str">
            <v>DIMENSIÓN_TRANSVERSAL_GESTION_DIFERENCIAL_DE_POBLACIONES_VULNERABLES</v>
          </cell>
        </row>
        <row r="21">
          <cell r="B21" t="str">
            <v>DIMENSIÓN_FORTALECIMIENTO_DE_LA_AUTORIDAD_SANITARIA_PARA_LA_GESTIÓN_EN_SALUD</v>
          </cell>
        </row>
      </sheetData>
      <sheetData sheetId="9"/>
      <sheetData sheetId="10"/>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IMYCOMP"/>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OAP 2017"/>
    </sheetNames>
    <sheetDataSet>
      <sheetData sheetId="0" refreshError="1">
        <row r="5">
          <cell r="J5" t="str">
            <v>numero de capacitaciones</v>
          </cell>
        </row>
        <row r="8">
          <cell r="J8" t="str">
            <v>numero de intervenciones</v>
          </cell>
        </row>
        <row r="21">
          <cell r="J21" t="str">
            <v>No de Monitoreo a sistemas de sumisnistro</v>
          </cell>
        </row>
        <row r="29">
          <cell r="J29" t="str">
            <v>Mesas de trabajo ejecutadas</v>
          </cell>
        </row>
        <row r="30">
          <cell r="J30" t="str">
            <v>Mesas de trabajo ejecutadas</v>
          </cell>
        </row>
        <row r="31">
          <cell r="J31" t="str">
            <v>atencion a brotes</v>
          </cell>
        </row>
        <row r="33">
          <cell r="J33" t="str">
            <v>Visitas de IVC</v>
          </cell>
        </row>
        <row r="36">
          <cell r="J36" t="str">
            <v>Visitas de IVC</v>
          </cell>
        </row>
        <row r="39">
          <cell r="J39" t="str">
            <v>Mesas de trabajo ejecutadas</v>
          </cell>
        </row>
        <row r="44">
          <cell r="J44" t="str">
            <v>Capacitaciones realizadas sobre residuos hospiutalarios y residuos peligrosos</v>
          </cell>
        </row>
        <row r="52">
          <cell r="J52" t="str">
            <v>Numero de reuniones</v>
          </cell>
        </row>
        <row r="55">
          <cell r="J55" t="str">
            <v>numero dr intervenciones</v>
          </cell>
        </row>
        <row r="57">
          <cell r="J57" t="str">
            <v>Acciones de abogacia realizadas</v>
          </cell>
        </row>
        <row r="58">
          <cell r="J58" t="str">
            <v>Acciones de abogacia realizadas</v>
          </cell>
        </row>
        <row r="59">
          <cell r="J59" t="str">
            <v>Plan ejecutado</v>
          </cell>
        </row>
        <row r="64">
          <cell r="J64" t="str">
            <v>numero de capacitaciones</v>
          </cell>
        </row>
        <row r="65">
          <cell r="J65" t="str">
            <v>Visitas de IVC</v>
          </cell>
        </row>
        <row r="66">
          <cell r="J66" t="str">
            <v>Visitas de IVC</v>
          </cell>
        </row>
        <row r="68">
          <cell r="J68" t="str">
            <v>reuniones realizadas</v>
          </cell>
        </row>
        <row r="69">
          <cell r="J69" t="str">
            <v>Mesas de trabajo ejecutadas</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S 2018"/>
    </sheetNames>
    <sheetDataSet>
      <sheetData sheetId="0" refreshError="1">
        <row r="14">
          <cell r="V14" t="str">
            <v>No se ha realizado la contratacion del PIC</v>
          </cell>
        </row>
        <row r="16">
          <cell r="K16" t="str">
            <v>Aracataca, Cienaga, Zona bananera</v>
          </cell>
        </row>
        <row r="24">
          <cell r="V24" t="str">
            <v>En ejecucion. A primer trimestre se cuenta con borrador par ial Fase I</v>
          </cell>
        </row>
        <row r="27">
          <cell r="V27" t="str">
            <v>A primer trimesttre no ha habido solicitudes del PDA</v>
          </cell>
        </row>
        <row r="28">
          <cell r="V28" t="str">
            <v>Ejecucin parial. Toma de meustras en 29 municipios</v>
          </cell>
        </row>
        <row r="29">
          <cell r="V29" t="str">
            <v>No se ha realizado la contratacion con las ESE</v>
          </cell>
        </row>
        <row r="30">
          <cell r="V30" t="str">
            <v>No se ha realizado la contratacion con las ESE</v>
          </cell>
        </row>
        <row r="31">
          <cell r="K31" t="str">
            <v>Plato, Cienaga, El banco, Fundacion</v>
          </cell>
        </row>
        <row r="34">
          <cell r="V34" t="str">
            <v>Ejecutada 1 mesa en el primer trimestre</v>
          </cell>
        </row>
        <row r="38">
          <cell r="V38" t="str">
            <v>Avane parcial. Ejecutado el 10%</v>
          </cell>
        </row>
        <row r="39">
          <cell r="V39" t="str">
            <v xml:space="preserve">Realizada una mesa </v>
          </cell>
        </row>
        <row r="41">
          <cell r="K41" t="str">
            <v>no aplica</v>
          </cell>
        </row>
        <row r="45">
          <cell r="K45" t="str">
            <v>Aracataca, Algarrobo</v>
          </cell>
        </row>
        <row r="46">
          <cell r="V46" t="str">
            <v>Una reunion ejecutada</v>
          </cell>
        </row>
        <row r="47">
          <cell r="K47" t="str">
            <v xml:space="preserve"> Sitio Nuevo, remolino, Salamina, Cerro, Pedraza, El Banco, San Sebastian , Tenerife, Plato    </v>
          </cell>
        </row>
        <row r="48">
          <cell r="V48" t="str">
            <v>Plan en frmulacion</v>
          </cell>
        </row>
        <row r="49">
          <cell r="K49" t="str">
            <v>Cienaga</v>
          </cell>
        </row>
        <row r="50">
          <cell r="K50" t="str">
            <v>Cienaga</v>
          </cell>
        </row>
        <row r="51">
          <cell r="V51" t="str">
            <v>Realzada una reunion</v>
          </cell>
        </row>
        <row r="52">
          <cell r="V52" t="str">
            <v>Tres reuniones realizadas</v>
          </cell>
        </row>
        <row r="53">
          <cell r="V53" t="str">
            <v>No se ha contratado el PIC</v>
          </cell>
        </row>
        <row r="54">
          <cell r="V54" t="str">
            <v>Ejecucion par ial.vigilado brote de rabia de Granada</v>
          </cell>
        </row>
        <row r="55">
          <cell r="V55" t="str">
            <v>Plan en ejeucion</v>
          </cell>
        </row>
        <row r="57">
          <cell r="V57" t="str">
            <v>Ejecucion parial.Cerebros analizados en brote de Granadano</v>
          </cell>
        </row>
        <row r="58">
          <cell r="V58" t="str">
            <v>No se ha contratado</v>
          </cell>
        </row>
        <row r="59">
          <cell r="V59" t="str">
            <v>No se ha contratado el PIC</v>
          </cell>
        </row>
        <row r="60">
          <cell r="V60" t="str">
            <v>No se ha contratado el PIC</v>
          </cell>
        </row>
        <row r="62">
          <cell r="V62" t="str">
            <v>No se cuenta con contratos con las ESE</v>
          </cell>
        </row>
        <row r="63">
          <cell r="V63" t="str">
            <v>Ejecucion parcial a demanda</v>
          </cell>
        </row>
        <row r="64">
          <cell r="K64" t="str">
            <v>Guamal, Pivijay , Cienaga y Pinto</v>
          </cell>
          <cell r="V64" t="str">
            <v>No se cuenta con contratos con las ESE</v>
          </cell>
        </row>
        <row r="65">
          <cell r="K65" t="str">
            <v>por definir</v>
          </cell>
        </row>
        <row r="66">
          <cell r="V66" t="str">
            <v>una reunion ejecutada</v>
          </cell>
        </row>
        <row r="67">
          <cell r="V67" t="str">
            <v>Ejeucion oarcial. Una mesa realizada</v>
          </cell>
        </row>
        <row r="69">
          <cell r="V69" t="str">
            <v>no se ha contratado</v>
          </cell>
        </row>
        <row r="71">
          <cell r="K71" t="str">
            <v>Salamina. El Piñon, remolino</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PAS 2018"/>
    </sheetNames>
    <sheetDataSet>
      <sheetData sheetId="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B1:C20"/>
  <sheetViews>
    <sheetView workbookViewId="0">
      <selection activeCell="C24" sqref="C24"/>
    </sheetView>
  </sheetViews>
  <sheetFormatPr baseColWidth="10" defaultColWidth="11.5703125" defaultRowHeight="15.75"/>
  <cols>
    <col min="1" max="1" width="11.5703125" style="92"/>
    <col min="2" max="2" width="26.7109375" style="92" customWidth="1"/>
    <col min="3" max="3" width="92.5703125" style="93" customWidth="1"/>
    <col min="4" max="16384" width="11.5703125" style="92"/>
  </cols>
  <sheetData>
    <row r="1" spans="2:3" ht="29.25" customHeight="1"/>
    <row r="2" spans="2:3">
      <c r="B2" s="90" t="s">
        <v>469</v>
      </c>
      <c r="C2" s="91" t="s">
        <v>470</v>
      </c>
    </row>
    <row r="3" spans="2:3" ht="7.9" customHeight="1"/>
    <row r="4" spans="2:3" ht="47.25">
      <c r="B4" s="94" t="s">
        <v>460</v>
      </c>
      <c r="C4" s="95" t="s">
        <v>471</v>
      </c>
    </row>
    <row r="5" spans="2:3" s="98" customFormat="1" ht="7.9" customHeight="1">
      <c r="B5" s="96"/>
      <c r="C5" s="97"/>
    </row>
    <row r="6" spans="2:3" ht="47.25">
      <c r="B6" s="94" t="s">
        <v>461</v>
      </c>
      <c r="C6" s="95" t="s">
        <v>472</v>
      </c>
    </row>
    <row r="7" spans="2:3" s="98" customFormat="1" ht="7.9" customHeight="1">
      <c r="B7" s="96"/>
      <c r="C7" s="97"/>
    </row>
    <row r="8" spans="2:3" ht="31.5">
      <c r="B8" s="94" t="s">
        <v>462</v>
      </c>
      <c r="C8" s="95" t="s">
        <v>473</v>
      </c>
    </row>
    <row r="9" spans="2:3" s="98" customFormat="1" ht="7.9" customHeight="1">
      <c r="B9" s="96"/>
      <c r="C9" s="97"/>
    </row>
    <row r="10" spans="2:3" ht="47.25">
      <c r="B10" s="94" t="s">
        <v>463</v>
      </c>
      <c r="C10" s="95" t="s">
        <v>474</v>
      </c>
    </row>
    <row r="11" spans="2:3" s="98" customFormat="1" ht="7.9" customHeight="1">
      <c r="B11" s="96"/>
      <c r="C11" s="97"/>
    </row>
    <row r="12" spans="2:3" ht="28.15" customHeight="1">
      <c r="B12" s="94" t="s">
        <v>464</v>
      </c>
      <c r="C12" s="95" t="s">
        <v>475</v>
      </c>
    </row>
    <row r="13" spans="2:3" s="98" customFormat="1" ht="7.9" customHeight="1">
      <c r="B13" s="96"/>
      <c r="C13" s="97"/>
    </row>
    <row r="14" spans="2:3" ht="31.5">
      <c r="B14" s="94" t="s">
        <v>465</v>
      </c>
      <c r="C14" s="95" t="s">
        <v>476</v>
      </c>
    </row>
    <row r="15" spans="2:3" s="98" customFormat="1" ht="7.9" customHeight="1">
      <c r="B15" s="96"/>
      <c r="C15" s="97"/>
    </row>
    <row r="16" spans="2:3" ht="31.5">
      <c r="B16" s="94" t="s">
        <v>466</v>
      </c>
      <c r="C16" s="95" t="s">
        <v>477</v>
      </c>
    </row>
    <row r="17" spans="2:3" s="98" customFormat="1" ht="7.9" customHeight="1">
      <c r="B17" s="99"/>
      <c r="C17" s="97"/>
    </row>
    <row r="18" spans="2:3" ht="31.5">
      <c r="B18" s="94" t="s">
        <v>467</v>
      </c>
      <c r="C18" s="95" t="s">
        <v>478</v>
      </c>
    </row>
    <row r="19" spans="2:3" s="98" customFormat="1" ht="7.9" customHeight="1" thickBot="1">
      <c r="B19" s="100"/>
      <c r="C19" s="97"/>
    </row>
    <row r="20" spans="2:3" ht="31.5">
      <c r="B20" s="94" t="s">
        <v>468</v>
      </c>
      <c r="C20" s="95" t="s">
        <v>479</v>
      </c>
    </row>
  </sheetData>
  <pageMargins left="0.7" right="0.7" top="0.75" bottom="0.75" header="0.3" footer="0.3"/>
  <pageSetup scale="80" orientation="landscape" horizontalDpi="0" verticalDpi="0" r:id="rId1"/>
</worksheet>
</file>

<file path=xl/worksheets/sheet2.xml><?xml version="1.0" encoding="utf-8"?>
<worksheet xmlns="http://schemas.openxmlformats.org/spreadsheetml/2006/main" xmlns:r="http://schemas.openxmlformats.org/officeDocument/2006/relationships">
  <sheetPr>
    <pageSetUpPr fitToPage="1"/>
  </sheetPr>
  <dimension ref="A1:V743"/>
  <sheetViews>
    <sheetView tabSelected="1" zoomScale="60" zoomScaleNormal="60" workbookViewId="0">
      <pane xSplit="2" ySplit="6" topLeftCell="C7" activePane="bottomRight" state="frozen"/>
      <selection pane="topRight" activeCell="C1" sqref="C1"/>
      <selection pane="bottomLeft" activeCell="A7" sqref="A7"/>
      <selection pane="bottomRight" activeCell="C319" sqref="C319"/>
    </sheetView>
  </sheetViews>
  <sheetFormatPr baseColWidth="10" defaultColWidth="11.5703125" defaultRowHeight="16.5"/>
  <cols>
    <col min="1" max="1" width="29" style="1" customWidth="1"/>
    <col min="2" max="2" width="12.140625" style="1" hidden="1" customWidth="1"/>
    <col min="3" max="3" width="46.85546875" style="1" customWidth="1"/>
    <col min="4" max="4" width="21.28515625" style="1" customWidth="1"/>
    <col min="5" max="5" width="22" style="1" customWidth="1"/>
    <col min="6" max="6" width="41.140625" style="1" customWidth="1"/>
    <col min="7" max="7" width="24.140625" style="1" customWidth="1"/>
    <col min="8" max="8" width="15.28515625" style="1" customWidth="1"/>
    <col min="9" max="10" width="19.140625" style="1" customWidth="1"/>
    <col min="11" max="11" width="21.85546875" style="1" customWidth="1"/>
    <col min="12" max="12" width="19.140625" style="1" customWidth="1"/>
    <col min="13" max="13" width="16.140625" style="6" customWidth="1"/>
    <col min="14" max="14" width="53" style="1" customWidth="1"/>
    <col min="15" max="15" width="16.85546875" style="1" customWidth="1"/>
    <col min="16" max="16" width="18.28515625" style="1" customWidth="1"/>
    <col min="17" max="17" width="24" style="1" customWidth="1"/>
    <col min="18" max="18" width="29.42578125" style="1" customWidth="1"/>
    <col min="19" max="19" width="28.140625" style="1" customWidth="1"/>
    <col min="20" max="20" width="18.7109375" style="1" customWidth="1"/>
    <col min="21" max="21" width="26.28515625" style="1" customWidth="1"/>
    <col min="22" max="22" width="59.42578125" style="1" customWidth="1"/>
    <col min="23" max="16384" width="11.5703125" style="1"/>
  </cols>
  <sheetData>
    <row r="1" spans="1:22">
      <c r="A1" s="3" t="s">
        <v>13</v>
      </c>
      <c r="B1" s="3"/>
      <c r="C1" s="13" t="s">
        <v>121</v>
      </c>
      <c r="D1" s="13"/>
      <c r="E1" s="13"/>
      <c r="F1" s="13"/>
      <c r="G1" s="13"/>
      <c r="H1" s="13"/>
      <c r="I1" s="13"/>
      <c r="J1" s="121" t="s">
        <v>15</v>
      </c>
      <c r="K1" s="121"/>
      <c r="L1" s="121"/>
      <c r="M1" s="121"/>
      <c r="N1" s="122" t="s">
        <v>448</v>
      </c>
      <c r="O1" s="122"/>
      <c r="P1" s="122"/>
      <c r="Q1" s="122"/>
      <c r="R1" s="122"/>
      <c r="S1" s="122"/>
      <c r="T1" s="122"/>
      <c r="U1" s="122"/>
    </row>
    <row r="2" spans="1:22">
      <c r="A2" s="3" t="s">
        <v>14</v>
      </c>
      <c r="B2" s="3"/>
      <c r="C2" s="120" t="s">
        <v>122</v>
      </c>
      <c r="D2" s="120"/>
      <c r="E2" s="120"/>
      <c r="F2" s="120"/>
      <c r="G2" s="120"/>
      <c r="H2" s="120"/>
      <c r="I2" s="120"/>
      <c r="J2" s="121" t="s">
        <v>16</v>
      </c>
      <c r="K2" s="121"/>
      <c r="L2" s="121"/>
      <c r="M2" s="121"/>
      <c r="N2" s="122" t="s">
        <v>123</v>
      </c>
      <c r="O2" s="122"/>
      <c r="P2" s="122"/>
      <c r="Q2" s="122"/>
      <c r="R2" s="122"/>
      <c r="S2" s="122"/>
      <c r="T2" s="122"/>
      <c r="U2" s="122"/>
    </row>
    <row r="3" spans="1:22">
      <c r="A3" s="3"/>
      <c r="B3" s="3"/>
      <c r="C3" s="7"/>
      <c r="D3" s="7"/>
      <c r="E3" s="7"/>
      <c r="F3" s="7"/>
      <c r="G3" s="7"/>
      <c r="H3" s="7"/>
      <c r="I3" s="7"/>
      <c r="J3" s="8"/>
      <c r="K3" s="75"/>
      <c r="L3" s="75"/>
      <c r="M3" s="8"/>
      <c r="N3" s="7"/>
      <c r="O3" s="7"/>
      <c r="P3" s="7"/>
      <c r="Q3" s="7"/>
      <c r="R3" s="7"/>
      <c r="S3" s="7"/>
      <c r="T3" s="7"/>
      <c r="U3" s="7"/>
    </row>
    <row r="4" spans="1:22" ht="17.25" thickBot="1"/>
    <row r="5" spans="1:22" s="2" customFormat="1" ht="27.75" customHeight="1">
      <c r="A5" s="127" t="s">
        <v>0</v>
      </c>
      <c r="B5" s="116" t="s">
        <v>17</v>
      </c>
      <c r="C5" s="114" t="s">
        <v>1</v>
      </c>
      <c r="D5" s="134" t="s">
        <v>460</v>
      </c>
      <c r="E5" s="134" t="s">
        <v>461</v>
      </c>
      <c r="F5" s="114" t="s">
        <v>2</v>
      </c>
      <c r="G5" s="114"/>
      <c r="H5" s="134" t="s">
        <v>462</v>
      </c>
      <c r="I5" s="114" t="s">
        <v>10</v>
      </c>
      <c r="J5" s="114"/>
      <c r="K5" s="134" t="s">
        <v>463</v>
      </c>
      <c r="L5" s="134" t="s">
        <v>464</v>
      </c>
      <c r="M5" s="114" t="s">
        <v>3</v>
      </c>
      <c r="N5" s="114"/>
      <c r="O5" s="114" t="s">
        <v>4</v>
      </c>
      <c r="P5" s="134" t="s">
        <v>465</v>
      </c>
      <c r="Q5" s="114" t="s">
        <v>5</v>
      </c>
      <c r="R5" s="114" t="s">
        <v>6</v>
      </c>
      <c r="S5" s="134" t="s">
        <v>466</v>
      </c>
      <c r="T5" s="134" t="s">
        <v>467</v>
      </c>
      <c r="U5" s="118" t="s">
        <v>7</v>
      </c>
      <c r="V5" s="133" t="s">
        <v>468</v>
      </c>
    </row>
    <row r="6" spans="1:22" ht="33" customHeight="1" thickBot="1">
      <c r="A6" s="128"/>
      <c r="B6" s="117"/>
      <c r="C6" s="115"/>
      <c r="D6" s="135"/>
      <c r="E6" s="135"/>
      <c r="F6" s="101" t="s">
        <v>8</v>
      </c>
      <c r="G6" s="48" t="s">
        <v>9</v>
      </c>
      <c r="H6" s="136"/>
      <c r="I6" s="48" t="s">
        <v>11</v>
      </c>
      <c r="J6" s="48" t="s">
        <v>12</v>
      </c>
      <c r="K6" s="136"/>
      <c r="L6" s="136"/>
      <c r="M6" s="115"/>
      <c r="N6" s="115"/>
      <c r="O6" s="115"/>
      <c r="P6" s="135"/>
      <c r="Q6" s="115"/>
      <c r="R6" s="115"/>
      <c r="S6" s="135"/>
      <c r="T6" s="135"/>
      <c r="U6" s="119"/>
      <c r="V6" s="202"/>
    </row>
    <row r="7" spans="1:22" ht="92.25" customHeight="1">
      <c r="A7" s="205" t="s">
        <v>124</v>
      </c>
      <c r="B7" s="204"/>
      <c r="C7" s="206" t="s">
        <v>125</v>
      </c>
      <c r="D7" s="207" t="str">
        <f>+'[4]OAP 2017'!$J$5</f>
        <v>numero de capacitaciones</v>
      </c>
      <c r="E7" s="207"/>
      <c r="F7" s="206" t="s">
        <v>18</v>
      </c>
      <c r="G7" s="208">
        <v>791236</v>
      </c>
      <c r="H7" s="206"/>
      <c r="I7" s="206"/>
      <c r="J7" s="206" t="s">
        <v>19</v>
      </c>
      <c r="K7" s="258" t="s">
        <v>610</v>
      </c>
      <c r="L7" s="258" t="s">
        <v>611</v>
      </c>
      <c r="M7" s="209">
        <v>1</v>
      </c>
      <c r="N7" s="206" t="s">
        <v>612</v>
      </c>
      <c r="O7" s="210">
        <v>43465</v>
      </c>
      <c r="P7" s="210" t="s">
        <v>587</v>
      </c>
      <c r="Q7" s="206" t="s">
        <v>126</v>
      </c>
      <c r="R7" s="211">
        <v>13500000</v>
      </c>
      <c r="S7" s="259"/>
      <c r="T7" s="259">
        <v>64</v>
      </c>
      <c r="U7" s="258" t="s">
        <v>20</v>
      </c>
      <c r="V7" s="212" t="s">
        <v>613</v>
      </c>
    </row>
    <row r="8" spans="1:22" s="4" customFormat="1" ht="16.5" customHeight="1">
      <c r="A8" s="238" t="s">
        <v>430</v>
      </c>
      <c r="B8" s="123"/>
      <c r="C8" s="213"/>
      <c r="D8" s="214"/>
      <c r="E8" s="214"/>
      <c r="F8" s="213"/>
      <c r="G8" s="215"/>
      <c r="H8" s="213"/>
      <c r="I8" s="213"/>
      <c r="J8" s="213"/>
      <c r="K8" s="213"/>
      <c r="L8" s="213"/>
      <c r="M8" s="216"/>
      <c r="N8" s="213"/>
      <c r="O8" s="217"/>
      <c r="P8" s="217"/>
      <c r="Q8" s="213"/>
      <c r="R8" s="218"/>
      <c r="S8" s="219"/>
      <c r="T8" s="219"/>
      <c r="U8" s="213"/>
      <c r="V8" s="220"/>
    </row>
    <row r="9" spans="1:22" s="4" customFormat="1" ht="123" customHeight="1">
      <c r="A9" s="239"/>
      <c r="B9" s="123"/>
      <c r="C9" s="213"/>
      <c r="D9" s="214"/>
      <c r="E9" s="214"/>
      <c r="F9" s="213"/>
      <c r="G9" s="215"/>
      <c r="H9" s="213"/>
      <c r="I9" s="213"/>
      <c r="J9" s="213"/>
      <c r="K9" s="213"/>
      <c r="L9" s="213"/>
      <c r="M9" s="216"/>
      <c r="N9" s="213"/>
      <c r="O9" s="217"/>
      <c r="P9" s="217"/>
      <c r="Q9" s="213"/>
      <c r="R9" s="218"/>
      <c r="S9" s="219"/>
      <c r="T9" s="219"/>
      <c r="U9" s="213"/>
      <c r="V9" s="220"/>
    </row>
    <row r="10" spans="1:22" s="4" customFormat="1" ht="90" customHeight="1">
      <c r="A10" s="239"/>
      <c r="B10" s="123"/>
      <c r="C10" s="213"/>
      <c r="D10" s="214"/>
      <c r="E10" s="214"/>
      <c r="F10" s="213"/>
      <c r="G10" s="215"/>
      <c r="H10" s="213"/>
      <c r="I10" s="213"/>
      <c r="J10" s="213"/>
      <c r="K10" s="213"/>
      <c r="L10" s="213"/>
      <c r="M10" s="216"/>
      <c r="N10" s="213"/>
      <c r="O10" s="217"/>
      <c r="P10" s="217"/>
      <c r="Q10" s="213"/>
      <c r="R10" s="218"/>
      <c r="S10" s="219"/>
      <c r="T10" s="219"/>
      <c r="U10" s="213"/>
      <c r="V10" s="220"/>
    </row>
    <row r="11" spans="1:22" s="4" customFormat="1" ht="94.5" customHeight="1">
      <c r="A11" s="239"/>
      <c r="B11" s="123"/>
      <c r="C11" s="213"/>
      <c r="D11" s="214"/>
      <c r="E11" s="214"/>
      <c r="F11" s="213"/>
      <c r="G11" s="215"/>
      <c r="H11" s="213"/>
      <c r="I11" s="213"/>
      <c r="J11" s="213"/>
      <c r="K11" s="213"/>
      <c r="L11" s="213"/>
      <c r="M11" s="216"/>
      <c r="N11" s="213"/>
      <c r="O11" s="217"/>
      <c r="P11" s="217"/>
      <c r="Q11" s="213"/>
      <c r="R11" s="218"/>
      <c r="S11" s="219"/>
      <c r="T11" s="219"/>
      <c r="U11" s="213"/>
      <c r="V11" s="220"/>
    </row>
    <row r="12" spans="1:22" s="4" customFormat="1" ht="87.75" customHeight="1">
      <c r="A12" s="239"/>
      <c r="B12" s="123"/>
      <c r="C12" s="213"/>
      <c r="D12" s="214"/>
      <c r="E12" s="214"/>
      <c r="F12" s="213"/>
      <c r="G12" s="215"/>
      <c r="H12" s="213"/>
      <c r="I12" s="213"/>
      <c r="J12" s="213"/>
      <c r="K12" s="213"/>
      <c r="L12" s="213"/>
      <c r="M12" s="216"/>
      <c r="N12" s="213"/>
      <c r="O12" s="217"/>
      <c r="P12" s="217"/>
      <c r="Q12" s="213"/>
      <c r="R12" s="218"/>
      <c r="S12" s="219"/>
      <c r="T12" s="219"/>
      <c r="U12" s="213"/>
      <c r="V12" s="220"/>
    </row>
    <row r="13" spans="1:22" s="4" customFormat="1" ht="135.75" customHeight="1" thickBot="1">
      <c r="A13" s="239"/>
      <c r="B13" s="123"/>
      <c r="C13" s="213"/>
      <c r="D13" s="214"/>
      <c r="E13" s="214"/>
      <c r="F13" s="221"/>
      <c r="G13" s="222"/>
      <c r="H13" s="221"/>
      <c r="I13" s="223"/>
      <c r="J13" s="223"/>
      <c r="K13" s="223"/>
      <c r="L13" s="223"/>
      <c r="M13" s="224"/>
      <c r="N13" s="221"/>
      <c r="O13" s="225"/>
      <c r="P13" s="225"/>
      <c r="Q13" s="221"/>
      <c r="R13" s="226"/>
      <c r="S13" s="227"/>
      <c r="T13" s="227"/>
      <c r="U13" s="223"/>
      <c r="V13" s="228"/>
    </row>
    <row r="14" spans="1:22" s="4" customFormat="1" ht="120.75" customHeight="1" thickBot="1">
      <c r="A14" s="239"/>
      <c r="B14" s="123"/>
      <c r="C14" s="213"/>
      <c r="D14" s="214"/>
      <c r="E14" s="214"/>
      <c r="F14" s="105"/>
      <c r="G14" s="229">
        <v>791236</v>
      </c>
      <c r="H14" s="106"/>
      <c r="I14" s="107"/>
      <c r="J14" s="107" t="s">
        <v>19</v>
      </c>
      <c r="K14" s="230" t="s">
        <v>610</v>
      </c>
      <c r="L14" s="230" t="s">
        <v>611</v>
      </c>
      <c r="M14" s="231">
        <v>2</v>
      </c>
      <c r="N14" s="232" t="s">
        <v>159</v>
      </c>
      <c r="O14" s="71">
        <v>43465</v>
      </c>
      <c r="P14" s="79" t="s">
        <v>587</v>
      </c>
      <c r="Q14" s="72" t="s">
        <v>126</v>
      </c>
      <c r="R14" s="233">
        <v>10000000</v>
      </c>
      <c r="S14" s="234"/>
      <c r="T14" s="234">
        <v>64</v>
      </c>
      <c r="U14" s="235" t="s">
        <v>20</v>
      </c>
      <c r="V14" s="87" t="str">
        <f>+'[5]PAS 2018'!$V$14</f>
        <v>No se ha realizado la contratacion del PIC</v>
      </c>
    </row>
    <row r="15" spans="1:22" s="4" customFormat="1" ht="57" customHeight="1" thickBot="1">
      <c r="A15" s="239"/>
      <c r="B15" s="125"/>
      <c r="C15" s="223"/>
      <c r="D15" s="236"/>
      <c r="E15" s="236"/>
      <c r="F15" s="105"/>
      <c r="G15" s="229">
        <v>791236</v>
      </c>
      <c r="H15" s="106">
        <v>45</v>
      </c>
      <c r="I15" s="105"/>
      <c r="J15" s="105" t="s">
        <v>19</v>
      </c>
      <c r="K15" s="107" t="s">
        <v>614</v>
      </c>
      <c r="L15" s="107" t="s">
        <v>611</v>
      </c>
      <c r="M15" s="231">
        <v>3</v>
      </c>
      <c r="N15" s="232" t="s">
        <v>160</v>
      </c>
      <c r="O15" s="71">
        <v>43465</v>
      </c>
      <c r="P15" s="79" t="s">
        <v>587</v>
      </c>
      <c r="Q15" s="72" t="s">
        <v>126</v>
      </c>
      <c r="R15" s="233">
        <v>15000000</v>
      </c>
      <c r="S15" s="234"/>
      <c r="T15" s="234">
        <v>64</v>
      </c>
      <c r="U15" s="235" t="s">
        <v>20</v>
      </c>
      <c r="V15" s="87" t="str">
        <f>+'[5]PAS 2018'!$V$14</f>
        <v>No se ha realizado la contratacion del PIC</v>
      </c>
    </row>
    <row r="16" spans="1:22" s="4" customFormat="1" ht="50.25" customHeight="1" thickBot="1">
      <c r="A16" s="239"/>
      <c r="B16" s="125"/>
      <c r="C16" s="241" t="s">
        <v>127</v>
      </c>
      <c r="D16" s="242" t="str">
        <f>+'[4]OAP 2017'!$J$8</f>
        <v>numero de intervenciones</v>
      </c>
      <c r="E16" s="242"/>
      <c r="F16" s="105"/>
      <c r="G16" s="229">
        <v>791236</v>
      </c>
      <c r="H16" s="106"/>
      <c r="I16" s="105"/>
      <c r="J16" s="105" t="s">
        <v>19</v>
      </c>
      <c r="K16" s="107" t="str">
        <f>+'[5]PAS 2018'!$K$16</f>
        <v>Aracataca, Cienaga, Zona bananera</v>
      </c>
      <c r="L16" s="107" t="s">
        <v>611</v>
      </c>
      <c r="M16" s="231">
        <v>4</v>
      </c>
      <c r="N16" s="232" t="s">
        <v>161</v>
      </c>
      <c r="O16" s="71">
        <v>43465</v>
      </c>
      <c r="P16" s="79" t="s">
        <v>587</v>
      </c>
      <c r="Q16" s="72" t="s">
        <v>126</v>
      </c>
      <c r="R16" s="233">
        <v>0</v>
      </c>
      <c r="S16" s="243"/>
      <c r="T16" s="234"/>
      <c r="U16" s="235" t="s">
        <v>20</v>
      </c>
      <c r="V16" s="87"/>
    </row>
    <row r="17" spans="1:22" s="4" customFormat="1" ht="49.5" customHeight="1" thickBot="1">
      <c r="A17" s="239"/>
      <c r="B17" s="125"/>
      <c r="C17" s="244" t="s">
        <v>128</v>
      </c>
      <c r="D17" s="245"/>
      <c r="E17" s="245"/>
      <c r="F17" s="105"/>
      <c r="G17" s="229">
        <v>791236</v>
      </c>
      <c r="H17" s="106"/>
      <c r="I17" s="105"/>
      <c r="J17" s="105" t="s">
        <v>19</v>
      </c>
      <c r="K17" s="107" t="s">
        <v>610</v>
      </c>
      <c r="L17" s="107" t="s">
        <v>611</v>
      </c>
      <c r="M17" s="231">
        <v>5</v>
      </c>
      <c r="N17" s="232" t="s">
        <v>615</v>
      </c>
      <c r="O17" s="71">
        <v>43465</v>
      </c>
      <c r="P17" s="79" t="s">
        <v>587</v>
      </c>
      <c r="Q17" s="72" t="s">
        <v>126</v>
      </c>
      <c r="R17" s="233"/>
      <c r="S17" s="243"/>
      <c r="T17" s="234"/>
      <c r="U17" s="235" t="s">
        <v>20</v>
      </c>
      <c r="V17" s="87" t="s">
        <v>616</v>
      </c>
    </row>
    <row r="18" spans="1:22" s="4" customFormat="1" ht="51.75" customHeight="1" thickBot="1">
      <c r="A18" s="239"/>
      <c r="B18" s="125"/>
      <c r="C18" s="246"/>
      <c r="D18" s="245"/>
      <c r="E18" s="245"/>
      <c r="F18" s="105"/>
      <c r="G18" s="229">
        <v>791236</v>
      </c>
      <c r="H18" s="106"/>
      <c r="I18" s="105"/>
      <c r="J18" s="105" t="s">
        <v>19</v>
      </c>
      <c r="K18" s="107" t="s">
        <v>610</v>
      </c>
      <c r="L18" s="107" t="s">
        <v>611</v>
      </c>
      <c r="M18" s="231">
        <v>6</v>
      </c>
      <c r="N18" s="232" t="s">
        <v>617</v>
      </c>
      <c r="O18" s="71">
        <v>43465</v>
      </c>
      <c r="P18" s="79" t="s">
        <v>587</v>
      </c>
      <c r="Q18" s="72" t="s">
        <v>126</v>
      </c>
      <c r="R18" s="233">
        <v>489666203</v>
      </c>
      <c r="S18" s="234"/>
      <c r="T18" s="234">
        <v>64</v>
      </c>
      <c r="U18" s="235" t="s">
        <v>20</v>
      </c>
      <c r="V18" s="87" t="s">
        <v>616</v>
      </c>
    </row>
    <row r="19" spans="1:22" s="4" customFormat="1" ht="92.25" customHeight="1" thickBot="1">
      <c r="A19" s="239"/>
      <c r="B19" s="124"/>
      <c r="C19" s="246"/>
      <c r="D19" s="245" t="s">
        <v>618</v>
      </c>
      <c r="E19" s="245"/>
      <c r="F19" s="105"/>
      <c r="G19" s="229">
        <v>791236</v>
      </c>
      <c r="H19" s="106"/>
      <c r="I19" s="105"/>
      <c r="J19" s="105" t="s">
        <v>19</v>
      </c>
      <c r="K19" s="107" t="s">
        <v>614</v>
      </c>
      <c r="L19" s="107" t="s">
        <v>611</v>
      </c>
      <c r="M19" s="231">
        <v>7</v>
      </c>
      <c r="N19" s="232" t="s">
        <v>162</v>
      </c>
      <c r="O19" s="71">
        <v>43465</v>
      </c>
      <c r="P19" s="79" t="s">
        <v>587</v>
      </c>
      <c r="Q19" s="72" t="s">
        <v>126</v>
      </c>
      <c r="R19" s="233"/>
      <c r="S19" s="243"/>
      <c r="T19" s="234"/>
      <c r="U19" s="235" t="s">
        <v>20</v>
      </c>
      <c r="V19" s="87" t="s">
        <v>619</v>
      </c>
    </row>
    <row r="20" spans="1:22" s="4" customFormat="1" ht="71.25" customHeight="1" thickBot="1">
      <c r="A20" s="239"/>
      <c r="B20" s="125"/>
      <c r="C20" s="246"/>
      <c r="D20" s="245"/>
      <c r="E20" s="245"/>
      <c r="F20" s="105"/>
      <c r="G20" s="229">
        <v>791236</v>
      </c>
      <c r="H20" s="106"/>
      <c r="I20" s="105"/>
      <c r="J20" s="105" t="s">
        <v>19</v>
      </c>
      <c r="K20" s="107" t="s">
        <v>610</v>
      </c>
      <c r="L20" s="107" t="s">
        <v>611</v>
      </c>
      <c r="M20" s="231">
        <v>8</v>
      </c>
      <c r="N20" s="232" t="s">
        <v>163</v>
      </c>
      <c r="O20" s="71">
        <v>43465</v>
      </c>
      <c r="P20" s="79" t="s">
        <v>587</v>
      </c>
      <c r="Q20" s="72" t="s">
        <v>126</v>
      </c>
      <c r="R20" s="233">
        <v>4000000</v>
      </c>
      <c r="S20" s="243"/>
      <c r="T20" s="234">
        <v>86</v>
      </c>
      <c r="U20" s="235" t="s">
        <v>20</v>
      </c>
      <c r="V20" s="87" t="s">
        <v>620</v>
      </c>
    </row>
    <row r="21" spans="1:22" s="4" customFormat="1" ht="51.75" customHeight="1" thickBot="1">
      <c r="A21" s="239"/>
      <c r="B21" s="124"/>
      <c r="C21" s="246"/>
      <c r="D21" s="245"/>
      <c r="E21" s="245"/>
      <c r="F21" s="105"/>
      <c r="G21" s="229"/>
      <c r="H21" s="106"/>
      <c r="I21" s="105"/>
      <c r="J21" s="105" t="s">
        <v>19</v>
      </c>
      <c r="K21" s="107" t="s">
        <v>610</v>
      </c>
      <c r="L21" s="107" t="s">
        <v>611</v>
      </c>
      <c r="M21" s="231">
        <v>9</v>
      </c>
      <c r="N21" s="232" t="s">
        <v>164</v>
      </c>
      <c r="O21" s="71">
        <v>43465</v>
      </c>
      <c r="P21" s="79" t="s">
        <v>587</v>
      </c>
      <c r="Q21" s="72" t="s">
        <v>126</v>
      </c>
      <c r="R21" s="233"/>
      <c r="S21" s="243"/>
      <c r="T21" s="234"/>
      <c r="U21" s="235" t="s">
        <v>20</v>
      </c>
      <c r="V21" s="87"/>
    </row>
    <row r="22" spans="1:22" s="4" customFormat="1" ht="45.75" customHeight="1" thickBot="1">
      <c r="A22" s="239"/>
      <c r="B22" s="125"/>
      <c r="C22" s="246"/>
      <c r="D22" s="245"/>
      <c r="E22" s="245"/>
      <c r="F22" s="105"/>
      <c r="G22" s="229">
        <v>791236</v>
      </c>
      <c r="H22" s="106"/>
      <c r="I22" s="105"/>
      <c r="J22" s="105" t="s">
        <v>19</v>
      </c>
      <c r="K22" s="107" t="s">
        <v>610</v>
      </c>
      <c r="L22" s="107" t="s">
        <v>611</v>
      </c>
      <c r="M22" s="231">
        <v>10</v>
      </c>
      <c r="N22" s="232" t="s">
        <v>165</v>
      </c>
      <c r="O22" s="71">
        <v>43465</v>
      </c>
      <c r="P22" s="79" t="s">
        <v>587</v>
      </c>
      <c r="Q22" s="72" t="s">
        <v>126</v>
      </c>
      <c r="R22" s="233">
        <v>80000000</v>
      </c>
      <c r="S22" s="243"/>
      <c r="T22" s="234">
        <v>86</v>
      </c>
      <c r="U22" s="235" t="s">
        <v>20</v>
      </c>
      <c r="V22" s="87" t="s">
        <v>620</v>
      </c>
    </row>
    <row r="23" spans="1:22" s="4" customFormat="1" ht="66" customHeight="1" thickBot="1">
      <c r="A23" s="239"/>
      <c r="B23" s="125"/>
      <c r="C23" s="247"/>
      <c r="D23" s="242"/>
      <c r="E23" s="242"/>
      <c r="F23" s="105"/>
      <c r="G23" s="229">
        <v>791236</v>
      </c>
      <c r="H23" s="106"/>
      <c r="I23" s="105"/>
      <c r="J23" s="105" t="s">
        <v>19</v>
      </c>
      <c r="K23" s="107" t="s">
        <v>610</v>
      </c>
      <c r="L23" s="107" t="s">
        <v>611</v>
      </c>
      <c r="M23" s="231">
        <v>11</v>
      </c>
      <c r="N23" s="232" t="s">
        <v>166</v>
      </c>
      <c r="O23" s="71">
        <v>43465</v>
      </c>
      <c r="P23" s="79" t="s">
        <v>587</v>
      </c>
      <c r="Q23" s="72" t="s">
        <v>126</v>
      </c>
      <c r="R23" s="233">
        <v>14500000</v>
      </c>
      <c r="S23" s="243"/>
      <c r="T23" s="234">
        <v>64</v>
      </c>
      <c r="U23" s="235" t="s">
        <v>20</v>
      </c>
      <c r="V23" s="87" t="s">
        <v>620</v>
      </c>
    </row>
    <row r="24" spans="1:22" s="4" customFormat="1" ht="54" customHeight="1" thickBot="1">
      <c r="A24" s="239"/>
      <c r="B24" s="124"/>
      <c r="C24" s="241" t="s">
        <v>129</v>
      </c>
      <c r="D24" s="242" t="s">
        <v>621</v>
      </c>
      <c r="E24" s="242"/>
      <c r="F24" s="105"/>
      <c r="G24" s="229">
        <v>791236</v>
      </c>
      <c r="H24" s="106"/>
      <c r="I24" s="105"/>
      <c r="J24" s="105" t="s">
        <v>19</v>
      </c>
      <c r="K24" s="107" t="s">
        <v>610</v>
      </c>
      <c r="L24" s="107" t="s">
        <v>611</v>
      </c>
      <c r="M24" s="231">
        <v>12</v>
      </c>
      <c r="N24" s="232" t="s">
        <v>167</v>
      </c>
      <c r="O24" s="71">
        <v>43465</v>
      </c>
      <c r="P24" s="79" t="s">
        <v>587</v>
      </c>
      <c r="Q24" s="72" t="s">
        <v>126</v>
      </c>
      <c r="R24" s="233"/>
      <c r="S24" s="243"/>
      <c r="T24" s="234"/>
      <c r="U24" s="235" t="s">
        <v>20</v>
      </c>
      <c r="V24" s="87" t="str">
        <f>+'[5]PAS 2018'!$V$24</f>
        <v>En ejecucion. A primer trimestre se cuenta con borrador par ial Fase I</v>
      </c>
    </row>
    <row r="25" spans="1:22" s="4" customFormat="1" ht="40.5" customHeight="1" thickBot="1">
      <c r="A25" s="239"/>
      <c r="B25" s="125"/>
      <c r="C25" s="244" t="s">
        <v>130</v>
      </c>
      <c r="D25" s="245"/>
      <c r="E25" s="245"/>
      <c r="F25" s="105"/>
      <c r="G25" s="229">
        <v>791236</v>
      </c>
      <c r="H25" s="106"/>
      <c r="I25" s="105"/>
      <c r="J25" s="105" t="s">
        <v>19</v>
      </c>
      <c r="K25" s="107" t="s">
        <v>614</v>
      </c>
      <c r="L25" s="107" t="s">
        <v>611</v>
      </c>
      <c r="M25" s="231">
        <v>1</v>
      </c>
      <c r="N25" s="232" t="s">
        <v>168</v>
      </c>
      <c r="O25" s="71">
        <v>43465</v>
      </c>
      <c r="P25" s="79" t="s">
        <v>587</v>
      </c>
      <c r="Q25" s="72" t="s">
        <v>126</v>
      </c>
      <c r="R25" s="233">
        <v>20000000</v>
      </c>
      <c r="S25" s="243"/>
      <c r="T25" s="234">
        <v>86</v>
      </c>
      <c r="U25" s="235" t="s">
        <v>20</v>
      </c>
      <c r="V25" s="87" t="s">
        <v>622</v>
      </c>
    </row>
    <row r="26" spans="1:22" s="4" customFormat="1" ht="55.5" customHeight="1" thickBot="1">
      <c r="A26" s="239"/>
      <c r="B26" s="125"/>
      <c r="C26" s="246"/>
      <c r="D26" s="245"/>
      <c r="E26" s="245"/>
      <c r="F26" s="105"/>
      <c r="G26" s="229">
        <v>791236</v>
      </c>
      <c r="H26" s="106"/>
      <c r="I26" s="105"/>
      <c r="J26" s="105" t="s">
        <v>19</v>
      </c>
      <c r="K26" s="107" t="s">
        <v>610</v>
      </c>
      <c r="L26" s="107" t="s">
        <v>611</v>
      </c>
      <c r="M26" s="231">
        <v>3</v>
      </c>
      <c r="N26" s="232" t="s">
        <v>169</v>
      </c>
      <c r="O26" s="71">
        <v>43465</v>
      </c>
      <c r="P26" s="79" t="s">
        <v>587</v>
      </c>
      <c r="Q26" s="72" t="s">
        <v>126</v>
      </c>
      <c r="R26" s="233">
        <v>200000000</v>
      </c>
      <c r="S26" s="243"/>
      <c r="T26" s="234">
        <v>86</v>
      </c>
      <c r="U26" s="235" t="s">
        <v>20</v>
      </c>
      <c r="V26" s="87" t="s">
        <v>620</v>
      </c>
    </row>
    <row r="27" spans="1:22" s="4" customFormat="1" ht="70.5" customHeight="1" thickBot="1">
      <c r="A27" s="239"/>
      <c r="B27" s="125"/>
      <c r="C27" s="246"/>
      <c r="D27" s="245"/>
      <c r="E27" s="245"/>
      <c r="F27" s="105"/>
      <c r="G27" s="229">
        <v>791236</v>
      </c>
      <c r="H27" s="106"/>
      <c r="I27" s="105"/>
      <c r="J27" s="105" t="s">
        <v>19</v>
      </c>
      <c r="K27" s="107" t="str">
        <f>+'[5]PAS 2018'!$K$31</f>
        <v>Plato, Cienaga, El banco, Fundacion</v>
      </c>
      <c r="L27" s="107" t="s">
        <v>611</v>
      </c>
      <c r="M27" s="231">
        <v>14</v>
      </c>
      <c r="N27" s="232" t="s">
        <v>170</v>
      </c>
      <c r="O27" s="71">
        <v>43465</v>
      </c>
      <c r="P27" s="79" t="s">
        <v>587</v>
      </c>
      <c r="Q27" s="72" t="s">
        <v>126</v>
      </c>
      <c r="R27" s="233">
        <v>0</v>
      </c>
      <c r="S27" s="243"/>
      <c r="T27" s="234"/>
      <c r="U27" s="235"/>
      <c r="V27" s="87" t="str">
        <f>+'[5]PAS 2018'!$V$27</f>
        <v>A primer trimesttre no ha habido solicitudes del PDA</v>
      </c>
    </row>
    <row r="28" spans="1:22" s="4" customFormat="1" ht="100.5" customHeight="1" thickBot="1">
      <c r="A28" s="239"/>
      <c r="B28" s="124"/>
      <c r="C28" s="246"/>
      <c r="D28" s="245" t="str">
        <f>+'[4]OAP 2017'!$J$21</f>
        <v>No de Monitoreo a sistemas de sumisnistro</v>
      </c>
      <c r="E28" s="245"/>
      <c r="F28" s="105"/>
      <c r="G28" s="229">
        <v>791236</v>
      </c>
      <c r="H28" s="106"/>
      <c r="I28" s="105"/>
      <c r="J28" s="105" t="s">
        <v>19</v>
      </c>
      <c r="K28" s="107" t="s">
        <v>610</v>
      </c>
      <c r="L28" s="107" t="s">
        <v>611</v>
      </c>
      <c r="M28" s="231">
        <v>15</v>
      </c>
      <c r="N28" s="232" t="s">
        <v>171</v>
      </c>
      <c r="O28" s="71">
        <v>43465</v>
      </c>
      <c r="P28" s="79" t="s">
        <v>587</v>
      </c>
      <c r="Q28" s="72" t="s">
        <v>126</v>
      </c>
      <c r="R28" s="233"/>
      <c r="S28" s="243"/>
      <c r="T28" s="234"/>
      <c r="U28" s="235"/>
      <c r="V28" s="87" t="str">
        <f>+'[5]PAS 2018'!$V$28</f>
        <v>Ejecucin parial. Toma de meustras en 29 municipios</v>
      </c>
    </row>
    <row r="29" spans="1:22" s="4" customFormat="1" ht="64.5" customHeight="1" thickBot="1">
      <c r="A29" s="239"/>
      <c r="B29" s="125"/>
      <c r="C29" s="246"/>
      <c r="D29" s="245"/>
      <c r="E29" s="245"/>
      <c r="F29" s="105"/>
      <c r="G29" s="229">
        <v>791236</v>
      </c>
      <c r="H29" s="106"/>
      <c r="I29" s="105"/>
      <c r="J29" s="105" t="s">
        <v>19</v>
      </c>
      <c r="K29" s="107" t="s">
        <v>610</v>
      </c>
      <c r="L29" s="107" t="s">
        <v>611</v>
      </c>
      <c r="M29" s="231">
        <v>16</v>
      </c>
      <c r="N29" s="232" t="s">
        <v>172</v>
      </c>
      <c r="O29" s="71">
        <v>43465</v>
      </c>
      <c r="P29" s="79" t="s">
        <v>587</v>
      </c>
      <c r="Q29" s="72" t="s">
        <v>126</v>
      </c>
      <c r="R29" s="233">
        <v>14500000</v>
      </c>
      <c r="S29" s="243"/>
      <c r="T29" s="234">
        <v>86</v>
      </c>
      <c r="U29" s="235" t="s">
        <v>20</v>
      </c>
      <c r="V29" s="87" t="str">
        <f>+'[5]PAS 2018'!$V$29</f>
        <v>No se ha realizado la contratacion con las ESE</v>
      </c>
    </row>
    <row r="30" spans="1:22" s="4" customFormat="1" ht="33.75" thickBot="1">
      <c r="A30" s="239"/>
      <c r="B30" s="124"/>
      <c r="C30" s="246"/>
      <c r="D30" s="245"/>
      <c r="E30" s="245"/>
      <c r="F30" s="105"/>
      <c r="G30" s="229">
        <v>791236</v>
      </c>
      <c r="H30" s="106"/>
      <c r="I30" s="105"/>
      <c r="J30" s="105" t="s">
        <v>19</v>
      </c>
      <c r="K30" s="107" t="s">
        <v>610</v>
      </c>
      <c r="L30" s="107" t="s">
        <v>611</v>
      </c>
      <c r="M30" s="231">
        <v>17</v>
      </c>
      <c r="N30" s="232" t="s">
        <v>623</v>
      </c>
      <c r="O30" s="71">
        <v>43465</v>
      </c>
      <c r="P30" s="79" t="s">
        <v>587</v>
      </c>
      <c r="Q30" s="72" t="s">
        <v>126</v>
      </c>
      <c r="R30" s="233">
        <v>7000000</v>
      </c>
      <c r="S30" s="243"/>
      <c r="T30" s="234">
        <v>86</v>
      </c>
      <c r="U30" s="235" t="s">
        <v>20</v>
      </c>
      <c r="V30" s="87" t="str">
        <f>+'[5]PAS 2018'!$V$30</f>
        <v>No se ha realizado la contratacion con las ESE</v>
      </c>
    </row>
    <row r="31" spans="1:22" s="4" customFormat="1" ht="49.5" customHeight="1" thickBot="1">
      <c r="A31" s="239"/>
      <c r="B31" s="125"/>
      <c r="C31" s="247"/>
      <c r="D31" s="242"/>
      <c r="E31" s="242"/>
      <c r="F31" s="105"/>
      <c r="G31" s="229">
        <v>791236</v>
      </c>
      <c r="H31" s="106"/>
      <c r="I31" s="105"/>
      <c r="J31" s="105" t="s">
        <v>19</v>
      </c>
      <c r="K31" s="107" t="s">
        <v>610</v>
      </c>
      <c r="L31" s="107" t="s">
        <v>611</v>
      </c>
      <c r="M31" s="231">
        <v>18</v>
      </c>
      <c r="N31" s="232" t="s">
        <v>173</v>
      </c>
      <c r="O31" s="71">
        <v>43465</v>
      </c>
      <c r="P31" s="79" t="s">
        <v>587</v>
      </c>
      <c r="Q31" s="72" t="s">
        <v>126</v>
      </c>
      <c r="R31" s="233">
        <v>0</v>
      </c>
      <c r="S31" s="243"/>
      <c r="T31" s="234"/>
      <c r="U31" s="235"/>
      <c r="V31" s="87"/>
    </row>
    <row r="32" spans="1:22" s="4" customFormat="1" ht="77.25" customHeight="1" thickBot="1">
      <c r="A32" s="239"/>
      <c r="B32" s="125"/>
      <c r="C32" s="232" t="s">
        <v>131</v>
      </c>
      <c r="D32" s="248" t="str">
        <f>+'[4]OAP 2017'!$J$29</f>
        <v>Mesas de trabajo ejecutadas</v>
      </c>
      <c r="E32" s="248"/>
      <c r="F32" s="105"/>
      <c r="G32" s="229">
        <v>791236</v>
      </c>
      <c r="H32" s="106"/>
      <c r="I32" s="105"/>
      <c r="J32" s="105" t="s">
        <v>19</v>
      </c>
      <c r="K32" s="107" t="s">
        <v>610</v>
      </c>
      <c r="L32" s="107" t="s">
        <v>611</v>
      </c>
      <c r="M32" s="231">
        <v>19</v>
      </c>
      <c r="N32" s="232" t="s">
        <v>174</v>
      </c>
      <c r="O32" s="71">
        <v>43465</v>
      </c>
      <c r="P32" s="79" t="s">
        <v>587</v>
      </c>
      <c r="Q32" s="72" t="s">
        <v>126</v>
      </c>
      <c r="R32" s="233">
        <v>4500000</v>
      </c>
      <c r="S32" s="243"/>
      <c r="T32" s="234">
        <v>86</v>
      </c>
      <c r="U32" s="235" t="s">
        <v>20</v>
      </c>
      <c r="V32" s="87" t="s">
        <v>620</v>
      </c>
    </row>
    <row r="33" spans="1:22" s="4" customFormat="1" ht="45" customHeight="1" thickBot="1">
      <c r="A33" s="239"/>
      <c r="B33" s="125"/>
      <c r="C33" s="232" t="s">
        <v>132</v>
      </c>
      <c r="D33" s="248" t="str">
        <f>+'[4]OAP 2017'!$J$31</f>
        <v>atencion a brotes</v>
      </c>
      <c r="E33" s="248"/>
      <c r="F33" s="105"/>
      <c r="G33" s="229">
        <v>791236</v>
      </c>
      <c r="H33" s="106"/>
      <c r="I33" s="105"/>
      <c r="J33" s="105" t="s">
        <v>19</v>
      </c>
      <c r="K33" s="107" t="s">
        <v>610</v>
      </c>
      <c r="L33" s="107" t="s">
        <v>611</v>
      </c>
      <c r="M33" s="231">
        <v>20</v>
      </c>
      <c r="N33" s="232" t="s">
        <v>175</v>
      </c>
      <c r="O33" s="71">
        <v>43465</v>
      </c>
      <c r="P33" s="79" t="s">
        <v>587</v>
      </c>
      <c r="Q33" s="72" t="s">
        <v>126</v>
      </c>
      <c r="R33" s="233">
        <v>14500000</v>
      </c>
      <c r="S33" s="243"/>
      <c r="T33" s="234">
        <v>86</v>
      </c>
      <c r="U33" s="235" t="s">
        <v>20</v>
      </c>
      <c r="V33" s="87" t="s">
        <v>620</v>
      </c>
    </row>
    <row r="34" spans="1:22" s="4" customFormat="1" ht="49.5" customHeight="1" thickBot="1">
      <c r="A34" s="239"/>
      <c r="B34" s="125"/>
      <c r="C34" s="232" t="s">
        <v>133</v>
      </c>
      <c r="D34" s="248" t="str">
        <f>+'[4]OAP 2017'!$J$30</f>
        <v>Mesas de trabajo ejecutadas</v>
      </c>
      <c r="E34" s="248"/>
      <c r="F34" s="105"/>
      <c r="G34" s="229">
        <v>791236</v>
      </c>
      <c r="H34" s="106"/>
      <c r="I34" s="105"/>
      <c r="J34" s="105" t="s">
        <v>19</v>
      </c>
      <c r="K34" s="107" t="s">
        <v>610</v>
      </c>
      <c r="L34" s="107" t="s">
        <v>611</v>
      </c>
      <c r="M34" s="231">
        <v>21</v>
      </c>
      <c r="N34" s="232" t="s">
        <v>176</v>
      </c>
      <c r="O34" s="71">
        <v>43465</v>
      </c>
      <c r="P34" s="79" t="s">
        <v>587</v>
      </c>
      <c r="Q34" s="72" t="s">
        <v>126</v>
      </c>
      <c r="R34" s="233">
        <v>6000000</v>
      </c>
      <c r="S34" s="243"/>
      <c r="T34" s="234">
        <v>86</v>
      </c>
      <c r="U34" s="235" t="s">
        <v>20</v>
      </c>
      <c r="V34" s="87" t="str">
        <f>+'[5]PAS 2018'!$V$34</f>
        <v>Ejecutada 1 mesa en el primer trimestre</v>
      </c>
    </row>
    <row r="35" spans="1:22" s="4" customFormat="1" ht="63" customHeight="1" thickBot="1">
      <c r="A35" s="239"/>
      <c r="B35" s="125"/>
      <c r="C35" s="249" t="s">
        <v>134</v>
      </c>
      <c r="D35" s="250" t="str">
        <f>+'[4]OAP 2017'!$J$33</f>
        <v>Visitas de IVC</v>
      </c>
      <c r="E35" s="250"/>
      <c r="F35" s="105"/>
      <c r="G35" s="229">
        <v>791236</v>
      </c>
      <c r="H35" s="106"/>
      <c r="I35" s="105"/>
      <c r="J35" s="105" t="s">
        <v>19</v>
      </c>
      <c r="K35" s="107" t="s">
        <v>610</v>
      </c>
      <c r="L35" s="107" t="s">
        <v>611</v>
      </c>
      <c r="M35" s="231">
        <v>22</v>
      </c>
      <c r="N35" s="232" t="s">
        <v>177</v>
      </c>
      <c r="O35" s="71">
        <v>43465</v>
      </c>
      <c r="P35" s="79" t="s">
        <v>587</v>
      </c>
      <c r="Q35" s="72" t="s">
        <v>126</v>
      </c>
      <c r="R35" s="233">
        <v>20000000</v>
      </c>
      <c r="S35" s="243"/>
      <c r="T35" s="234">
        <v>86</v>
      </c>
      <c r="U35" s="235" t="s">
        <v>20</v>
      </c>
      <c r="V35" s="87" t="s">
        <v>620</v>
      </c>
    </row>
    <row r="36" spans="1:22" s="4" customFormat="1" ht="66.75" customHeight="1" thickBot="1">
      <c r="A36" s="239"/>
      <c r="B36" s="126"/>
      <c r="C36" s="251"/>
      <c r="D36" s="250"/>
      <c r="E36" s="250"/>
      <c r="F36" s="105"/>
      <c r="G36" s="229">
        <v>791236</v>
      </c>
      <c r="H36" s="106"/>
      <c r="I36" s="105"/>
      <c r="J36" s="105" t="s">
        <v>19</v>
      </c>
      <c r="K36" s="107" t="str">
        <f>+'[5]PAS 2018'!$K$41</f>
        <v>no aplica</v>
      </c>
      <c r="L36" s="107" t="s">
        <v>611</v>
      </c>
      <c r="M36" s="231">
        <v>23</v>
      </c>
      <c r="N36" s="252" t="s">
        <v>178</v>
      </c>
      <c r="O36" s="71">
        <v>43465</v>
      </c>
      <c r="P36" s="79" t="s">
        <v>587</v>
      </c>
      <c r="Q36" s="72" t="s">
        <v>126</v>
      </c>
      <c r="R36" s="233">
        <v>0</v>
      </c>
      <c r="S36" s="243"/>
      <c r="T36" s="234">
        <v>86</v>
      </c>
      <c r="U36" s="253"/>
      <c r="V36" s="87"/>
    </row>
    <row r="37" spans="1:22" ht="33.75" thickBot="1">
      <c r="A37" s="239"/>
      <c r="B37" s="50"/>
      <c r="C37" s="254"/>
      <c r="D37" s="248"/>
      <c r="E37" s="248"/>
      <c r="F37" s="105"/>
      <c r="G37" s="229">
        <v>791236</v>
      </c>
      <c r="H37" s="106"/>
      <c r="I37" s="105"/>
      <c r="J37" s="105" t="s">
        <v>19</v>
      </c>
      <c r="K37" s="107" t="s">
        <v>536</v>
      </c>
      <c r="L37" s="107" t="s">
        <v>611</v>
      </c>
      <c r="M37" s="231">
        <v>24</v>
      </c>
      <c r="N37" s="232" t="s">
        <v>179</v>
      </c>
      <c r="O37" s="71">
        <v>43465</v>
      </c>
      <c r="P37" s="79" t="s">
        <v>587</v>
      </c>
      <c r="Q37" s="72" t="s">
        <v>126</v>
      </c>
      <c r="R37" s="233">
        <v>100000000</v>
      </c>
      <c r="S37" s="243"/>
      <c r="T37" s="234">
        <v>86</v>
      </c>
      <c r="U37" s="235" t="s">
        <v>20</v>
      </c>
      <c r="V37" s="87" t="s">
        <v>620</v>
      </c>
    </row>
    <row r="38" spans="1:22" ht="39" thickBot="1">
      <c r="A38" s="239"/>
      <c r="B38" s="50"/>
      <c r="C38" s="232" t="s">
        <v>136</v>
      </c>
      <c r="D38" s="248" t="str">
        <f>+'[4]OAP 2017'!$J$36</f>
        <v>Visitas de IVC</v>
      </c>
      <c r="E38" s="248"/>
      <c r="F38" s="105"/>
      <c r="G38" s="229">
        <v>791236</v>
      </c>
      <c r="H38" s="106"/>
      <c r="I38" s="105"/>
      <c r="J38" s="105" t="s">
        <v>19</v>
      </c>
      <c r="K38" s="107" t="s">
        <v>536</v>
      </c>
      <c r="L38" s="107" t="s">
        <v>611</v>
      </c>
      <c r="M38" s="231">
        <v>25</v>
      </c>
      <c r="N38" s="232" t="s">
        <v>180</v>
      </c>
      <c r="O38" s="71">
        <v>43465</v>
      </c>
      <c r="P38" s="79" t="s">
        <v>587</v>
      </c>
      <c r="Q38" s="72" t="s">
        <v>126</v>
      </c>
      <c r="R38" s="233">
        <v>0</v>
      </c>
      <c r="S38" s="243"/>
      <c r="T38" s="234">
        <v>86</v>
      </c>
      <c r="U38" s="253"/>
      <c r="V38" s="87" t="str">
        <f>+'[5]PAS 2018'!$V$38</f>
        <v>Avane parcial. Ejecutado el 10%</v>
      </c>
    </row>
    <row r="39" spans="1:22" ht="33.75" thickBot="1">
      <c r="A39" s="239"/>
      <c r="B39" s="50"/>
      <c r="C39" s="244" t="s">
        <v>137</v>
      </c>
      <c r="D39" s="245" t="str">
        <f>+'[4]OAP 2017'!$J$39</f>
        <v>Mesas de trabajo ejecutadas</v>
      </c>
      <c r="E39" s="245"/>
      <c r="F39" s="105"/>
      <c r="G39" s="229">
        <v>791236</v>
      </c>
      <c r="H39" s="106"/>
      <c r="I39" s="105"/>
      <c r="J39" s="105" t="s">
        <v>19</v>
      </c>
      <c r="K39" s="107" t="s">
        <v>614</v>
      </c>
      <c r="L39" s="107" t="s">
        <v>611</v>
      </c>
      <c r="M39" s="231">
        <v>26</v>
      </c>
      <c r="N39" s="232" t="s">
        <v>181</v>
      </c>
      <c r="O39" s="71">
        <v>43465</v>
      </c>
      <c r="P39" s="79" t="s">
        <v>587</v>
      </c>
      <c r="Q39" s="72" t="s">
        <v>126</v>
      </c>
      <c r="R39" s="233">
        <v>4000000</v>
      </c>
      <c r="S39" s="243"/>
      <c r="T39" s="234">
        <v>86</v>
      </c>
      <c r="U39" s="235" t="s">
        <v>20</v>
      </c>
      <c r="V39" s="87" t="str">
        <f>+'[5]PAS 2018'!$V$39</f>
        <v xml:space="preserve">Realizada una mesa </v>
      </c>
    </row>
    <row r="40" spans="1:22" ht="33.75" thickBot="1">
      <c r="A40" s="239"/>
      <c r="B40" s="50"/>
      <c r="C40" s="247"/>
      <c r="D40" s="242"/>
      <c r="E40" s="242"/>
      <c r="F40" s="105"/>
      <c r="G40" s="229">
        <v>791236</v>
      </c>
      <c r="H40" s="106"/>
      <c r="I40" s="105"/>
      <c r="J40" s="105" t="s">
        <v>19</v>
      </c>
      <c r="K40" s="107" t="str">
        <f>+'[5]PAS 2018'!$K$45</f>
        <v>Aracataca, Algarrobo</v>
      </c>
      <c r="L40" s="107" t="s">
        <v>611</v>
      </c>
      <c r="M40" s="231">
        <v>27</v>
      </c>
      <c r="N40" s="232" t="s">
        <v>182</v>
      </c>
      <c r="O40" s="71">
        <v>43465</v>
      </c>
      <c r="P40" s="79" t="s">
        <v>587</v>
      </c>
      <c r="Q40" s="72" t="s">
        <v>126</v>
      </c>
      <c r="R40" s="233">
        <v>2000000</v>
      </c>
      <c r="S40" s="243"/>
      <c r="T40" s="234">
        <v>86</v>
      </c>
      <c r="U40" s="235" t="s">
        <v>20</v>
      </c>
      <c r="V40" s="87"/>
    </row>
    <row r="41" spans="1:22" ht="39" thickBot="1">
      <c r="A41" s="239"/>
      <c r="B41" s="61"/>
      <c r="C41" s="241" t="s">
        <v>138</v>
      </c>
      <c r="D41" s="242" t="str">
        <f>+'[4]OAP 2017'!$J$44</f>
        <v>Capacitaciones realizadas sobre residuos hospiutalarios y residuos peligrosos</v>
      </c>
      <c r="E41" s="242"/>
      <c r="F41" s="105"/>
      <c r="G41" s="229">
        <v>791236</v>
      </c>
      <c r="H41" s="106"/>
      <c r="I41" s="105"/>
      <c r="J41" s="105" t="s">
        <v>19</v>
      </c>
      <c r="K41" s="107" t="s">
        <v>610</v>
      </c>
      <c r="L41" s="107" t="s">
        <v>611</v>
      </c>
      <c r="M41" s="231">
        <v>28</v>
      </c>
      <c r="N41" s="232" t="s">
        <v>183</v>
      </c>
      <c r="O41" s="71">
        <v>43465</v>
      </c>
      <c r="P41" s="79" t="s">
        <v>587</v>
      </c>
      <c r="Q41" s="72" t="s">
        <v>126</v>
      </c>
      <c r="R41" s="233"/>
      <c r="S41" s="243"/>
      <c r="T41" s="234"/>
      <c r="U41" s="253"/>
      <c r="V41" s="87" t="s">
        <v>624</v>
      </c>
    </row>
    <row r="42" spans="1:22" ht="75.75" customHeight="1" thickBot="1">
      <c r="A42" s="239"/>
      <c r="B42" s="50"/>
      <c r="C42" s="241" t="s">
        <v>139</v>
      </c>
      <c r="D42" s="242" t="str">
        <f>+'[4]OAP 2017'!$J$57</f>
        <v>Acciones de abogacia realizadas</v>
      </c>
      <c r="E42" s="242"/>
      <c r="F42" s="105"/>
      <c r="G42" s="229">
        <v>791236</v>
      </c>
      <c r="H42" s="106"/>
      <c r="I42" s="105"/>
      <c r="J42" s="105" t="s">
        <v>19</v>
      </c>
      <c r="K42" s="107" t="str">
        <f>+'[5]PAS 2018'!$K$47</f>
        <v xml:space="preserve"> Sitio Nuevo, remolino, Salamina, Cerro, Pedraza, El Banco, San Sebastian , Tenerife, Plato    </v>
      </c>
      <c r="L42" s="107" t="s">
        <v>611</v>
      </c>
      <c r="M42" s="231">
        <v>29</v>
      </c>
      <c r="N42" s="232" t="s">
        <v>183</v>
      </c>
      <c r="O42" s="71">
        <v>43465</v>
      </c>
      <c r="P42" s="79" t="s">
        <v>587</v>
      </c>
      <c r="Q42" s="72" t="s">
        <v>126</v>
      </c>
      <c r="R42" s="233">
        <v>0</v>
      </c>
      <c r="S42" s="243"/>
      <c r="T42" s="234"/>
      <c r="U42" s="253"/>
      <c r="V42" s="87" t="s">
        <v>625</v>
      </c>
    </row>
    <row r="43" spans="1:22" ht="33.75" thickBot="1">
      <c r="A43" s="239"/>
      <c r="B43" s="50"/>
      <c r="C43" s="241" t="s">
        <v>140</v>
      </c>
      <c r="D43" s="242" t="str">
        <f>+'[4]OAP 2017'!$J$64</f>
        <v>numero de capacitaciones</v>
      </c>
      <c r="E43" s="242"/>
      <c r="F43" s="105"/>
      <c r="G43" s="229">
        <v>791236</v>
      </c>
      <c r="H43" s="106"/>
      <c r="I43" s="105"/>
      <c r="J43" s="105" t="s">
        <v>19</v>
      </c>
      <c r="K43" s="107"/>
      <c r="L43" s="107" t="s">
        <v>611</v>
      </c>
      <c r="M43" s="231">
        <v>30</v>
      </c>
      <c r="N43" s="248" t="s">
        <v>184</v>
      </c>
      <c r="O43" s="71">
        <v>43465</v>
      </c>
      <c r="P43" s="79" t="s">
        <v>587</v>
      </c>
      <c r="Q43" s="72" t="s">
        <v>126</v>
      </c>
      <c r="R43" s="233">
        <v>70000000</v>
      </c>
      <c r="S43" s="243"/>
      <c r="T43" s="234">
        <v>86</v>
      </c>
      <c r="U43" s="235" t="s">
        <v>20</v>
      </c>
      <c r="V43" s="87"/>
    </row>
    <row r="44" spans="1:22" ht="33.75" thickBot="1">
      <c r="A44" s="239"/>
      <c r="B44" s="50"/>
      <c r="C44" s="241" t="s">
        <v>141</v>
      </c>
      <c r="D44" s="242" t="str">
        <f>+'[4]OAP 2017'!$J$52</f>
        <v>Numero de reuniones</v>
      </c>
      <c r="E44" s="242"/>
      <c r="F44" s="105"/>
      <c r="G44" s="229">
        <v>791236</v>
      </c>
      <c r="H44" s="106"/>
      <c r="I44" s="105"/>
      <c r="J44" s="105" t="s">
        <v>19</v>
      </c>
      <c r="K44" s="107" t="str">
        <f>+'[5]PAS 2018'!$K$49</f>
        <v>Cienaga</v>
      </c>
      <c r="L44" s="107" t="s">
        <v>611</v>
      </c>
      <c r="M44" s="231">
        <v>31</v>
      </c>
      <c r="N44" s="241" t="s">
        <v>185</v>
      </c>
      <c r="O44" s="71">
        <v>43465</v>
      </c>
      <c r="P44" s="79" t="s">
        <v>587</v>
      </c>
      <c r="Q44" s="72" t="s">
        <v>126</v>
      </c>
      <c r="R44" s="233"/>
      <c r="S44" s="243"/>
      <c r="T44" s="234"/>
      <c r="U44" s="255"/>
      <c r="V44" s="87"/>
    </row>
    <row r="45" spans="1:22" ht="33.75" thickBot="1">
      <c r="A45" s="239"/>
      <c r="B45" s="50"/>
      <c r="C45" s="241" t="s">
        <v>142</v>
      </c>
      <c r="D45" s="242" t="s">
        <v>626</v>
      </c>
      <c r="E45" s="242"/>
      <c r="F45" s="105"/>
      <c r="G45" s="229">
        <v>791236</v>
      </c>
      <c r="H45" s="106"/>
      <c r="I45" s="105"/>
      <c r="J45" s="105" t="s">
        <v>19</v>
      </c>
      <c r="K45" s="107" t="str">
        <f>+'[5]PAS 2018'!$K$50</f>
        <v>Cienaga</v>
      </c>
      <c r="L45" s="107" t="s">
        <v>611</v>
      </c>
      <c r="M45" s="231">
        <v>32</v>
      </c>
      <c r="N45" s="241" t="s">
        <v>186</v>
      </c>
      <c r="O45" s="71">
        <v>43465</v>
      </c>
      <c r="P45" s="79" t="s">
        <v>587</v>
      </c>
      <c r="Q45" s="72" t="s">
        <v>126</v>
      </c>
      <c r="R45" s="233">
        <v>10000000</v>
      </c>
      <c r="S45" s="243"/>
      <c r="T45" s="234">
        <v>86</v>
      </c>
      <c r="U45" s="235" t="s">
        <v>20</v>
      </c>
      <c r="V45" s="87" t="s">
        <v>620</v>
      </c>
    </row>
    <row r="46" spans="1:22" ht="33.75" customHeight="1" thickBot="1">
      <c r="A46" s="239"/>
      <c r="B46" s="49"/>
      <c r="C46" s="244" t="s">
        <v>143</v>
      </c>
      <c r="D46" s="245"/>
      <c r="E46" s="245"/>
      <c r="F46" s="105"/>
      <c r="G46" s="229">
        <v>791236</v>
      </c>
      <c r="H46" s="106"/>
      <c r="I46" s="105"/>
      <c r="J46" s="105" t="s">
        <v>19</v>
      </c>
      <c r="K46" s="107" t="s">
        <v>610</v>
      </c>
      <c r="L46" s="107" t="s">
        <v>611</v>
      </c>
      <c r="M46" s="231">
        <v>33</v>
      </c>
      <c r="N46" s="232" t="s">
        <v>187</v>
      </c>
      <c r="O46" s="71">
        <v>43465</v>
      </c>
      <c r="P46" s="79" t="s">
        <v>587</v>
      </c>
      <c r="Q46" s="72" t="s">
        <v>126</v>
      </c>
      <c r="R46" s="233">
        <v>4000000</v>
      </c>
      <c r="S46" s="243"/>
      <c r="T46" s="234">
        <v>86</v>
      </c>
      <c r="U46" s="235" t="s">
        <v>20</v>
      </c>
      <c r="V46" s="87" t="str">
        <f>+'[5]PAS 2018'!$V$46</f>
        <v>Una reunion ejecutada</v>
      </c>
    </row>
    <row r="47" spans="1:22" ht="39" thickBot="1">
      <c r="A47" s="239"/>
      <c r="C47" s="247"/>
      <c r="D47" s="242" t="str">
        <f>+'[4]OAP 2017'!$J$69</f>
        <v>Mesas de trabajo ejecutadas</v>
      </c>
      <c r="E47" s="242"/>
      <c r="F47" s="105"/>
      <c r="G47" s="229">
        <v>791236</v>
      </c>
      <c r="H47" s="106"/>
      <c r="I47" s="105"/>
      <c r="J47" s="105" t="s">
        <v>19</v>
      </c>
      <c r="K47" s="107" t="s">
        <v>610</v>
      </c>
      <c r="L47" s="107" t="s">
        <v>611</v>
      </c>
      <c r="M47" s="231">
        <v>34</v>
      </c>
      <c r="N47" s="232" t="s">
        <v>188</v>
      </c>
      <c r="O47" s="71">
        <v>43465</v>
      </c>
      <c r="P47" s="79" t="s">
        <v>587</v>
      </c>
      <c r="Q47" s="72" t="s">
        <v>126</v>
      </c>
      <c r="R47" s="233"/>
      <c r="S47" s="243"/>
      <c r="T47" s="234"/>
      <c r="U47" s="255"/>
      <c r="V47" s="87"/>
    </row>
    <row r="48" spans="1:22" ht="33.75" thickBot="1">
      <c r="A48" s="239"/>
      <c r="C48" s="241" t="s">
        <v>144</v>
      </c>
      <c r="D48" s="242" t="str">
        <f>+D43</f>
        <v>numero de capacitaciones</v>
      </c>
      <c r="E48" s="242"/>
      <c r="F48" s="105"/>
      <c r="G48" s="229">
        <v>791236</v>
      </c>
      <c r="H48" s="106"/>
      <c r="I48" s="105"/>
      <c r="J48" s="105" t="s">
        <v>19</v>
      </c>
      <c r="K48" s="107" t="s">
        <v>610</v>
      </c>
      <c r="L48" s="107" t="s">
        <v>611</v>
      </c>
      <c r="M48" s="231">
        <v>35</v>
      </c>
      <c r="N48" s="232" t="s">
        <v>183</v>
      </c>
      <c r="O48" s="71">
        <v>43465</v>
      </c>
      <c r="P48" s="79" t="s">
        <v>587</v>
      </c>
      <c r="Q48" s="72" t="s">
        <v>126</v>
      </c>
      <c r="R48" s="233">
        <v>42701728</v>
      </c>
      <c r="S48" s="243"/>
      <c r="T48" s="234">
        <v>86</v>
      </c>
      <c r="U48" s="235" t="s">
        <v>20</v>
      </c>
      <c r="V48" s="87" t="str">
        <f>+'[5]PAS 2018'!$V$48</f>
        <v>Plan en frmulacion</v>
      </c>
    </row>
    <row r="49" spans="1:22" ht="77.25" thickBot="1">
      <c r="A49" s="239"/>
      <c r="C49" s="241" t="s">
        <v>127</v>
      </c>
      <c r="D49" s="242" t="str">
        <f>+'[4]OAP 2017'!$J$58</f>
        <v>Acciones de abogacia realizadas</v>
      </c>
      <c r="E49" s="242"/>
      <c r="F49" s="105"/>
      <c r="G49" s="229">
        <v>791236</v>
      </c>
      <c r="H49" s="106"/>
      <c r="I49" s="105"/>
      <c r="J49" s="105" t="s">
        <v>19</v>
      </c>
      <c r="K49" s="107" t="s">
        <v>610</v>
      </c>
      <c r="L49" s="107" t="s">
        <v>611</v>
      </c>
      <c r="M49" s="231">
        <v>36</v>
      </c>
      <c r="N49" s="232" t="s">
        <v>189</v>
      </c>
      <c r="O49" s="71">
        <v>43465</v>
      </c>
      <c r="P49" s="79" t="s">
        <v>587</v>
      </c>
      <c r="Q49" s="72" t="s">
        <v>126</v>
      </c>
      <c r="R49" s="233"/>
      <c r="S49" s="243"/>
      <c r="T49" s="234"/>
      <c r="U49" s="255"/>
      <c r="V49" s="87"/>
    </row>
    <row r="50" spans="1:22" ht="33.75" customHeight="1" thickBot="1">
      <c r="A50" s="239"/>
      <c r="C50" s="244" t="s">
        <v>145</v>
      </c>
      <c r="D50" s="245"/>
      <c r="E50" s="245"/>
      <c r="F50" s="105"/>
      <c r="G50" s="229">
        <v>791236</v>
      </c>
      <c r="H50" s="106"/>
      <c r="I50" s="105"/>
      <c r="J50" s="105" t="s">
        <v>19</v>
      </c>
      <c r="K50" s="107" t="s">
        <v>610</v>
      </c>
      <c r="L50" s="107" t="s">
        <v>611</v>
      </c>
      <c r="M50" s="231">
        <v>37</v>
      </c>
      <c r="N50" s="232" t="s">
        <v>190</v>
      </c>
      <c r="O50" s="71">
        <v>43465</v>
      </c>
      <c r="P50" s="79" t="s">
        <v>587</v>
      </c>
      <c r="Q50" s="72" t="s">
        <v>126</v>
      </c>
      <c r="R50" s="233">
        <v>5000000</v>
      </c>
      <c r="S50" s="243"/>
      <c r="T50" s="234">
        <v>86</v>
      </c>
      <c r="U50" s="235" t="s">
        <v>20</v>
      </c>
      <c r="V50" s="87" t="s">
        <v>620</v>
      </c>
    </row>
    <row r="51" spans="1:22" ht="33.75" thickBot="1">
      <c r="A51" s="239"/>
      <c r="C51" s="247"/>
      <c r="D51" s="242" t="str">
        <f>+'[4]OAP 2017'!$J$55</f>
        <v>numero dr intervenciones</v>
      </c>
      <c r="E51" s="242"/>
      <c r="F51" s="105"/>
      <c r="G51" s="229">
        <v>791236</v>
      </c>
      <c r="H51" s="106"/>
      <c r="I51" s="105"/>
      <c r="J51" s="105" t="s">
        <v>19</v>
      </c>
      <c r="K51" s="107" t="s">
        <v>610</v>
      </c>
      <c r="L51" s="107" t="s">
        <v>611</v>
      </c>
      <c r="M51" s="231">
        <v>38</v>
      </c>
      <c r="N51" s="232" t="s">
        <v>191</v>
      </c>
      <c r="O51" s="71">
        <v>43465</v>
      </c>
      <c r="P51" s="79" t="s">
        <v>587</v>
      </c>
      <c r="Q51" s="72" t="s">
        <v>126</v>
      </c>
      <c r="R51" s="233">
        <v>2000000</v>
      </c>
      <c r="S51" s="243"/>
      <c r="T51" s="234">
        <v>86</v>
      </c>
      <c r="U51" s="235" t="s">
        <v>20</v>
      </c>
      <c r="V51" s="87" t="str">
        <f>+'[5]PAS 2018'!$V$51</f>
        <v>Realzada una reunion</v>
      </c>
    </row>
    <row r="52" spans="1:22" ht="39" thickBot="1">
      <c r="A52" s="239"/>
      <c r="C52" s="241" t="s">
        <v>146</v>
      </c>
      <c r="D52" s="242" t="str">
        <f>+'[4]OAP 2017'!$J$68</f>
        <v>reuniones realizadas</v>
      </c>
      <c r="E52" s="242"/>
      <c r="F52" s="105"/>
      <c r="G52" s="229">
        <v>791236</v>
      </c>
      <c r="H52" s="106"/>
      <c r="I52" s="105"/>
      <c r="J52" s="105" t="s">
        <v>19</v>
      </c>
      <c r="K52" s="107" t="s">
        <v>610</v>
      </c>
      <c r="L52" s="107" t="s">
        <v>611</v>
      </c>
      <c r="M52" s="231">
        <v>39</v>
      </c>
      <c r="N52" s="232" t="s">
        <v>192</v>
      </c>
      <c r="O52" s="71">
        <v>43465</v>
      </c>
      <c r="P52" s="79" t="s">
        <v>587</v>
      </c>
      <c r="Q52" s="72" t="s">
        <v>126</v>
      </c>
      <c r="R52" s="233">
        <v>4000000</v>
      </c>
      <c r="S52" s="243"/>
      <c r="T52" s="234">
        <v>86</v>
      </c>
      <c r="U52" s="235" t="s">
        <v>20</v>
      </c>
      <c r="V52" s="87" t="str">
        <f>+'[5]PAS 2018'!$V$52</f>
        <v>Tres reuniones realizadas</v>
      </c>
    </row>
    <row r="53" spans="1:22" ht="39" thickBot="1">
      <c r="A53" s="239"/>
      <c r="C53" s="241" t="s">
        <v>147</v>
      </c>
      <c r="D53" s="242" t="str">
        <f>+D55</f>
        <v>reuniones realizadas</v>
      </c>
      <c r="E53" s="242"/>
      <c r="F53" s="105"/>
      <c r="G53" s="229">
        <v>1298691</v>
      </c>
      <c r="H53" s="106"/>
      <c r="I53" s="105"/>
      <c r="J53" s="105" t="s">
        <v>19</v>
      </c>
      <c r="K53" s="107" t="s">
        <v>610</v>
      </c>
      <c r="L53" s="107" t="s">
        <v>611</v>
      </c>
      <c r="M53" s="231">
        <v>40</v>
      </c>
      <c r="N53" s="232" t="s">
        <v>193</v>
      </c>
      <c r="O53" s="71">
        <v>43465</v>
      </c>
      <c r="P53" s="79" t="s">
        <v>587</v>
      </c>
      <c r="Q53" s="72" t="s">
        <v>126</v>
      </c>
      <c r="R53" s="233">
        <v>1800000</v>
      </c>
      <c r="S53" s="243"/>
      <c r="T53" s="234">
        <v>64</v>
      </c>
      <c r="U53" s="235" t="s">
        <v>20</v>
      </c>
      <c r="V53" s="87" t="str">
        <f>+'[5]PAS 2018'!$V$53</f>
        <v>No se ha contratado el PIC</v>
      </c>
    </row>
    <row r="54" spans="1:22" ht="39" thickBot="1">
      <c r="A54" s="239"/>
      <c r="C54" s="232" t="s">
        <v>148</v>
      </c>
      <c r="D54" s="248" t="str">
        <f>+'[4]OAP 2017'!$J$65</f>
        <v>Visitas de IVC</v>
      </c>
      <c r="E54" s="248"/>
      <c r="F54" s="105"/>
      <c r="G54" s="229">
        <v>1298691</v>
      </c>
      <c r="H54" s="106"/>
      <c r="I54" s="105"/>
      <c r="J54" s="105" t="s">
        <v>19</v>
      </c>
      <c r="K54" s="107" t="s">
        <v>610</v>
      </c>
      <c r="L54" s="107" t="s">
        <v>611</v>
      </c>
      <c r="M54" s="231">
        <v>41</v>
      </c>
      <c r="N54" s="232" t="s">
        <v>194</v>
      </c>
      <c r="O54" s="71">
        <v>43465</v>
      </c>
      <c r="P54" s="79" t="s">
        <v>587</v>
      </c>
      <c r="Q54" s="72" t="s">
        <v>126</v>
      </c>
      <c r="R54" s="233">
        <v>20000000</v>
      </c>
      <c r="S54" s="243"/>
      <c r="T54" s="234">
        <v>86</v>
      </c>
      <c r="U54" s="235" t="s">
        <v>20</v>
      </c>
      <c r="V54" s="87" t="str">
        <f>+'[5]PAS 2018'!$V$54</f>
        <v>Ejecucion par ial.vigilado brote de rabia de Granada</v>
      </c>
    </row>
    <row r="55" spans="1:22" ht="39" thickBot="1">
      <c r="A55" s="239"/>
      <c r="C55" s="232" t="s">
        <v>146</v>
      </c>
      <c r="D55" s="248" t="str">
        <f>+D56</f>
        <v>reuniones realizadas</v>
      </c>
      <c r="E55" s="248"/>
      <c r="F55" s="105"/>
      <c r="G55" s="229">
        <v>791236</v>
      </c>
      <c r="H55" s="106"/>
      <c r="I55" s="105"/>
      <c r="J55" s="105" t="s">
        <v>19</v>
      </c>
      <c r="K55" s="107" t="s">
        <v>610</v>
      </c>
      <c r="L55" s="107" t="s">
        <v>611</v>
      </c>
      <c r="M55" s="231">
        <v>42</v>
      </c>
      <c r="N55" s="232" t="s">
        <v>195</v>
      </c>
      <c r="O55" s="71">
        <v>43465</v>
      </c>
      <c r="P55" s="79" t="s">
        <v>587</v>
      </c>
      <c r="Q55" s="72" t="s">
        <v>126</v>
      </c>
      <c r="R55" s="233"/>
      <c r="S55" s="243"/>
      <c r="T55" s="234"/>
      <c r="U55" s="256"/>
      <c r="V55" s="87" t="str">
        <f>+'[5]PAS 2018'!$V$55</f>
        <v>Plan en ejeucion</v>
      </c>
    </row>
    <row r="56" spans="1:22" ht="33.75" thickBot="1">
      <c r="A56" s="239"/>
      <c r="C56" s="232" t="s">
        <v>149</v>
      </c>
      <c r="D56" s="248" t="str">
        <f>+'[4]OAP 2017'!$J$68</f>
        <v>reuniones realizadas</v>
      </c>
      <c r="E56" s="248"/>
      <c r="F56" s="105"/>
      <c r="G56" s="229">
        <v>791236</v>
      </c>
      <c r="H56" s="106"/>
      <c r="I56" s="105"/>
      <c r="J56" s="105" t="s">
        <v>19</v>
      </c>
      <c r="K56" s="107" t="s">
        <v>610</v>
      </c>
      <c r="L56" s="107" t="s">
        <v>611</v>
      </c>
      <c r="M56" s="231">
        <v>43</v>
      </c>
      <c r="N56" s="232" t="s">
        <v>196</v>
      </c>
      <c r="O56" s="71">
        <v>43465</v>
      </c>
      <c r="P56" s="79" t="s">
        <v>587</v>
      </c>
      <c r="Q56" s="72" t="s">
        <v>126</v>
      </c>
      <c r="R56" s="233"/>
      <c r="S56" s="243"/>
      <c r="T56" s="234"/>
      <c r="U56" s="256"/>
      <c r="V56" s="87"/>
    </row>
    <row r="57" spans="1:22" ht="26.25" customHeight="1" thickBot="1">
      <c r="A57" s="239"/>
      <c r="C57" s="249" t="s">
        <v>148</v>
      </c>
      <c r="D57" s="250"/>
      <c r="E57" s="250"/>
      <c r="F57" s="105"/>
      <c r="G57" s="229">
        <v>791236</v>
      </c>
      <c r="H57" s="106"/>
      <c r="I57" s="105"/>
      <c r="J57" s="105" t="s">
        <v>19</v>
      </c>
      <c r="K57" s="107" t="s">
        <v>610</v>
      </c>
      <c r="L57" s="107" t="s">
        <v>611</v>
      </c>
      <c r="M57" s="231">
        <v>44</v>
      </c>
      <c r="N57" s="232" t="s">
        <v>197</v>
      </c>
      <c r="O57" s="71">
        <v>43465</v>
      </c>
      <c r="P57" s="79" t="s">
        <v>587</v>
      </c>
      <c r="Q57" s="72" t="s">
        <v>126</v>
      </c>
      <c r="R57" s="233">
        <v>15000000</v>
      </c>
      <c r="S57" s="243"/>
      <c r="T57" s="234">
        <v>86</v>
      </c>
      <c r="U57" s="235" t="s">
        <v>20</v>
      </c>
      <c r="V57" s="87" t="str">
        <f>+'[5]PAS 2018'!$V$57</f>
        <v>Ejecucion parial.Cerebros analizados en brote de Granadano</v>
      </c>
    </row>
    <row r="58" spans="1:22" ht="51.75" thickBot="1">
      <c r="A58" s="239"/>
      <c r="C58" s="251"/>
      <c r="D58" s="250" t="str">
        <f>+'[4]OAP 2017'!$J$59</f>
        <v>Plan ejecutado</v>
      </c>
      <c r="E58" s="250"/>
      <c r="F58" s="105"/>
      <c r="G58" s="229">
        <v>791236</v>
      </c>
      <c r="H58" s="106"/>
      <c r="I58" s="105"/>
      <c r="J58" s="105" t="s">
        <v>19</v>
      </c>
      <c r="K58" s="107" t="s">
        <v>610</v>
      </c>
      <c r="L58" s="107" t="s">
        <v>611</v>
      </c>
      <c r="M58" s="231">
        <v>45</v>
      </c>
      <c r="N58" s="232" t="s">
        <v>198</v>
      </c>
      <c r="O58" s="71">
        <v>43465</v>
      </c>
      <c r="P58" s="79" t="s">
        <v>587</v>
      </c>
      <c r="Q58" s="72" t="s">
        <v>126</v>
      </c>
      <c r="R58" s="233">
        <v>20000000</v>
      </c>
      <c r="S58" s="243"/>
      <c r="T58" s="234"/>
      <c r="U58" s="235" t="s">
        <v>20</v>
      </c>
      <c r="V58" s="87" t="str">
        <f>+'[5]PAS 2018'!$V$58</f>
        <v>No se ha contratado</v>
      </c>
    </row>
    <row r="59" spans="1:22" ht="64.5" thickBot="1">
      <c r="A59" s="239"/>
      <c r="C59" s="254"/>
      <c r="D59" s="248"/>
      <c r="E59" s="248"/>
      <c r="F59" s="105"/>
      <c r="G59" s="229">
        <v>791236</v>
      </c>
      <c r="H59" s="106"/>
      <c r="I59" s="105"/>
      <c r="J59" s="105" t="s">
        <v>19</v>
      </c>
      <c r="K59" s="107" t="s">
        <v>610</v>
      </c>
      <c r="L59" s="107" t="s">
        <v>611</v>
      </c>
      <c r="M59" s="231">
        <v>46</v>
      </c>
      <c r="N59" s="232" t="s">
        <v>627</v>
      </c>
      <c r="O59" s="71">
        <v>43465</v>
      </c>
      <c r="P59" s="79" t="s">
        <v>587</v>
      </c>
      <c r="Q59" s="72" t="s">
        <v>126</v>
      </c>
      <c r="R59" s="233">
        <v>10000000</v>
      </c>
      <c r="S59" s="243"/>
      <c r="T59" s="234">
        <v>64</v>
      </c>
      <c r="U59" s="235" t="s">
        <v>20</v>
      </c>
      <c r="V59" s="87" t="str">
        <f>+'[5]PAS 2018'!$V$59</f>
        <v>No se ha contratado el PIC</v>
      </c>
    </row>
    <row r="60" spans="1:22" ht="51.75" thickBot="1">
      <c r="A60" s="239"/>
      <c r="C60" s="232" t="s">
        <v>150</v>
      </c>
      <c r="D60" s="248" t="str">
        <f>+'[4]OAP 2017'!$J$64</f>
        <v>numero de capacitaciones</v>
      </c>
      <c r="E60" s="248"/>
      <c r="F60" s="105"/>
      <c r="G60" s="229">
        <v>791236</v>
      </c>
      <c r="H60" s="106"/>
      <c r="I60" s="105"/>
      <c r="J60" s="105" t="s">
        <v>19</v>
      </c>
      <c r="K60" s="107" t="s">
        <v>610</v>
      </c>
      <c r="L60" s="107" t="s">
        <v>611</v>
      </c>
      <c r="M60" s="231">
        <v>47</v>
      </c>
      <c r="N60" s="232" t="s">
        <v>199</v>
      </c>
      <c r="O60" s="71">
        <v>43465</v>
      </c>
      <c r="P60" s="79" t="s">
        <v>587</v>
      </c>
      <c r="Q60" s="72" t="s">
        <v>126</v>
      </c>
      <c r="R60" s="233">
        <v>20000000</v>
      </c>
      <c r="S60" s="243"/>
      <c r="T60" s="234">
        <v>86</v>
      </c>
      <c r="U60" s="235" t="s">
        <v>20</v>
      </c>
      <c r="V60" s="87" t="str">
        <f>+'[5]PAS 2018'!$V$60</f>
        <v>No se ha contratado el PIC</v>
      </c>
    </row>
    <row r="61" spans="1:22" ht="39" thickBot="1">
      <c r="A61" s="239"/>
      <c r="C61" s="244" t="s">
        <v>135</v>
      </c>
      <c r="D61" s="245"/>
      <c r="E61" s="245"/>
      <c r="F61" s="105"/>
      <c r="G61" s="229">
        <v>791236</v>
      </c>
      <c r="H61" s="106"/>
      <c r="I61" s="105"/>
      <c r="J61" s="105" t="s">
        <v>19</v>
      </c>
      <c r="K61" s="107" t="s">
        <v>628</v>
      </c>
      <c r="L61" s="107" t="s">
        <v>611</v>
      </c>
      <c r="M61" s="231">
        <v>48</v>
      </c>
      <c r="N61" s="232" t="s">
        <v>200</v>
      </c>
      <c r="O61" s="71">
        <v>43465</v>
      </c>
      <c r="P61" s="79" t="s">
        <v>587</v>
      </c>
      <c r="Q61" s="72" t="s">
        <v>126</v>
      </c>
      <c r="R61" s="233">
        <v>0</v>
      </c>
      <c r="S61" s="243"/>
      <c r="T61" s="234"/>
      <c r="U61" s="256"/>
      <c r="V61" s="87"/>
    </row>
    <row r="62" spans="1:22" ht="39" thickBot="1">
      <c r="A62" s="239"/>
      <c r="C62" s="246"/>
      <c r="D62" s="245"/>
      <c r="E62" s="245"/>
      <c r="F62" s="105"/>
      <c r="G62" s="229">
        <v>791236</v>
      </c>
      <c r="H62" s="106"/>
      <c r="I62" s="105"/>
      <c r="J62" s="105" t="s">
        <v>19</v>
      </c>
      <c r="K62" s="107" t="s">
        <v>610</v>
      </c>
      <c r="L62" s="107" t="s">
        <v>611</v>
      </c>
      <c r="M62" s="231">
        <v>49</v>
      </c>
      <c r="N62" s="232" t="s">
        <v>201</v>
      </c>
      <c r="O62" s="71">
        <v>43465</v>
      </c>
      <c r="P62" s="79" t="s">
        <v>587</v>
      </c>
      <c r="Q62" s="72" t="s">
        <v>126</v>
      </c>
      <c r="R62" s="233">
        <v>5800000</v>
      </c>
      <c r="S62" s="243"/>
      <c r="T62" s="234">
        <v>86</v>
      </c>
      <c r="U62" s="235" t="s">
        <v>20</v>
      </c>
      <c r="V62" s="87" t="str">
        <f>+'[5]PAS 2018'!$V$62</f>
        <v>No se cuenta con contratos con las ESE</v>
      </c>
    </row>
    <row r="63" spans="1:22" ht="33.75" thickBot="1">
      <c r="A63" s="239"/>
      <c r="C63" s="246"/>
      <c r="D63" s="245" t="str">
        <f>+'[4]OAP 2017'!$J$66</f>
        <v>Visitas de IVC</v>
      </c>
      <c r="E63" s="245"/>
      <c r="F63" s="105"/>
      <c r="G63" s="229">
        <v>791236</v>
      </c>
      <c r="H63" s="106"/>
      <c r="I63" s="105"/>
      <c r="J63" s="105" t="s">
        <v>19</v>
      </c>
      <c r="K63" s="107" t="s">
        <v>610</v>
      </c>
      <c r="L63" s="107" t="s">
        <v>611</v>
      </c>
      <c r="M63" s="231">
        <v>50</v>
      </c>
      <c r="N63" s="232" t="s">
        <v>202</v>
      </c>
      <c r="O63" s="71">
        <v>43465</v>
      </c>
      <c r="P63" s="79" t="s">
        <v>587</v>
      </c>
      <c r="Q63" s="72" t="s">
        <v>126</v>
      </c>
      <c r="R63" s="233">
        <v>30197576</v>
      </c>
      <c r="S63" s="243"/>
      <c r="T63" s="234">
        <v>86</v>
      </c>
      <c r="U63" s="235" t="s">
        <v>20</v>
      </c>
      <c r="V63" s="87" t="str">
        <f>+'[5]PAS 2018'!$V$63</f>
        <v>Ejecucion parcial a demanda</v>
      </c>
    </row>
    <row r="64" spans="1:22" ht="39" thickBot="1">
      <c r="A64" s="239"/>
      <c r="C64" s="246"/>
      <c r="D64" s="245"/>
      <c r="E64" s="245"/>
      <c r="F64" s="105"/>
      <c r="G64" s="229">
        <v>791236</v>
      </c>
      <c r="H64" s="106"/>
      <c r="I64" s="105"/>
      <c r="J64" s="105" t="s">
        <v>19</v>
      </c>
      <c r="K64" s="107" t="str">
        <f>+'[5]PAS 2018'!$K$64</f>
        <v>Guamal, Pivijay , Cienaga y Pinto</v>
      </c>
      <c r="L64" s="107" t="s">
        <v>611</v>
      </c>
      <c r="M64" s="231">
        <v>51</v>
      </c>
      <c r="N64" s="232" t="s">
        <v>203</v>
      </c>
      <c r="O64" s="71">
        <v>43465</v>
      </c>
      <c r="P64" s="79" t="s">
        <v>587</v>
      </c>
      <c r="Q64" s="72" t="s">
        <v>126</v>
      </c>
      <c r="R64" s="233">
        <v>1000000</v>
      </c>
      <c r="S64" s="243"/>
      <c r="T64" s="234">
        <v>86</v>
      </c>
      <c r="U64" s="235" t="s">
        <v>20</v>
      </c>
      <c r="V64" s="87" t="str">
        <f>+'[5]PAS 2018'!$V$64</f>
        <v>No se cuenta con contratos con las ESE</v>
      </c>
    </row>
    <row r="65" spans="1:22" ht="33.75" thickBot="1">
      <c r="A65" s="239"/>
      <c r="C65" s="247"/>
      <c r="D65" s="242"/>
      <c r="E65" s="242"/>
      <c r="F65" s="105"/>
      <c r="G65" s="229">
        <v>791236</v>
      </c>
      <c r="H65" s="106"/>
      <c r="I65" s="105"/>
      <c r="J65" s="105" t="s">
        <v>19</v>
      </c>
      <c r="K65" s="107" t="str">
        <f>+'[5]PAS 2018'!$K$65</f>
        <v>por definir</v>
      </c>
      <c r="L65" s="107" t="s">
        <v>611</v>
      </c>
      <c r="M65" s="231">
        <v>52</v>
      </c>
      <c r="N65" s="232" t="s">
        <v>204</v>
      </c>
      <c r="O65" s="71">
        <v>43465</v>
      </c>
      <c r="P65" s="79" t="s">
        <v>587</v>
      </c>
      <c r="Q65" s="72" t="s">
        <v>126</v>
      </c>
      <c r="R65" s="233">
        <v>0</v>
      </c>
      <c r="S65" s="243"/>
      <c r="T65" s="234"/>
      <c r="U65" s="256"/>
      <c r="V65" s="87"/>
    </row>
    <row r="66" spans="1:22" ht="51.75" customHeight="1" thickBot="1">
      <c r="A66" s="239"/>
      <c r="C66" s="249" t="s">
        <v>131</v>
      </c>
      <c r="D66" s="250"/>
      <c r="E66" s="250"/>
      <c r="F66" s="105"/>
      <c r="G66" s="229">
        <v>791236</v>
      </c>
      <c r="H66" s="106"/>
      <c r="I66" s="105"/>
      <c r="J66" s="105" t="s">
        <v>19</v>
      </c>
      <c r="K66" s="107" t="s">
        <v>610</v>
      </c>
      <c r="L66" s="107" t="s">
        <v>611</v>
      </c>
      <c r="M66" s="231">
        <v>53</v>
      </c>
      <c r="N66" s="232" t="s">
        <v>629</v>
      </c>
      <c r="O66" s="71">
        <v>43465</v>
      </c>
      <c r="P66" s="79" t="s">
        <v>587</v>
      </c>
      <c r="Q66" s="72" t="s">
        <v>126</v>
      </c>
      <c r="R66" s="233">
        <v>5000000</v>
      </c>
      <c r="S66" s="243"/>
      <c r="T66" s="234">
        <v>86</v>
      </c>
      <c r="U66" s="235" t="s">
        <v>20</v>
      </c>
      <c r="V66" s="87" t="str">
        <f>+'[5]PAS 2018'!$V$66</f>
        <v>una reunion ejecutada</v>
      </c>
    </row>
    <row r="67" spans="1:22" ht="57.75" customHeight="1" thickBot="1">
      <c r="A67" s="239"/>
      <c r="C67" s="254"/>
      <c r="D67" s="248" t="str">
        <f>+D68</f>
        <v>reuniones realizadas</v>
      </c>
      <c r="E67" s="248"/>
      <c r="F67" s="105"/>
      <c r="G67" s="229">
        <v>791236</v>
      </c>
      <c r="H67" s="106"/>
      <c r="I67" s="105"/>
      <c r="J67" s="105" t="s">
        <v>19</v>
      </c>
      <c r="K67" s="107" t="s">
        <v>630</v>
      </c>
      <c r="L67" s="107" t="s">
        <v>611</v>
      </c>
      <c r="M67" s="231">
        <v>54</v>
      </c>
      <c r="N67" s="232" t="s">
        <v>205</v>
      </c>
      <c r="O67" s="71">
        <v>43465</v>
      </c>
      <c r="P67" s="79" t="s">
        <v>587</v>
      </c>
      <c r="Q67" s="72" t="s">
        <v>126</v>
      </c>
      <c r="R67" s="233">
        <v>2000000</v>
      </c>
      <c r="S67" s="243"/>
      <c r="T67" s="234">
        <v>86</v>
      </c>
      <c r="U67" s="235" t="s">
        <v>20</v>
      </c>
      <c r="V67" s="87" t="str">
        <f>+'[5]PAS 2018'!$V$67</f>
        <v>Ejeucion oarcial. Una mesa realizada</v>
      </c>
    </row>
    <row r="68" spans="1:22" ht="69" customHeight="1" thickBot="1">
      <c r="A68" s="239"/>
      <c r="C68" s="232" t="s">
        <v>151</v>
      </c>
      <c r="D68" s="248" t="str">
        <f>+'[4]OAP 2017'!$J$68</f>
        <v>reuniones realizadas</v>
      </c>
      <c r="E68" s="248"/>
      <c r="F68" s="105"/>
      <c r="G68" s="229">
        <v>791236</v>
      </c>
      <c r="H68" s="106"/>
      <c r="I68" s="105"/>
      <c r="J68" s="105" t="s">
        <v>19</v>
      </c>
      <c r="K68" s="107" t="s">
        <v>614</v>
      </c>
      <c r="L68" s="107" t="s">
        <v>611</v>
      </c>
      <c r="M68" s="231">
        <v>55</v>
      </c>
      <c r="N68" s="232" t="s">
        <v>206</v>
      </c>
      <c r="O68" s="71">
        <v>43465</v>
      </c>
      <c r="P68" s="79" t="s">
        <v>587</v>
      </c>
      <c r="Q68" s="72" t="s">
        <v>126</v>
      </c>
      <c r="R68" s="233">
        <v>2500000</v>
      </c>
      <c r="S68" s="243"/>
      <c r="T68" s="234">
        <v>86</v>
      </c>
      <c r="U68" s="235" t="s">
        <v>20</v>
      </c>
      <c r="V68" s="87"/>
    </row>
    <row r="69" spans="1:22" ht="54.75" customHeight="1" thickBot="1">
      <c r="A69" s="239"/>
      <c r="C69" s="232" t="s">
        <v>152</v>
      </c>
      <c r="D69" s="248" t="str">
        <f>+'[4]OAP 2017'!$J$66</f>
        <v>Visitas de IVC</v>
      </c>
      <c r="E69" s="248"/>
      <c r="F69" s="105"/>
      <c r="G69" s="229">
        <v>791236</v>
      </c>
      <c r="H69" s="106"/>
      <c r="I69" s="105"/>
      <c r="J69" s="105" t="s">
        <v>19</v>
      </c>
      <c r="K69" s="107" t="s">
        <v>610</v>
      </c>
      <c r="L69" s="107" t="s">
        <v>611</v>
      </c>
      <c r="M69" s="231">
        <v>56</v>
      </c>
      <c r="N69" s="232" t="s">
        <v>207</v>
      </c>
      <c r="O69" s="71">
        <v>43465</v>
      </c>
      <c r="P69" s="79" t="s">
        <v>587</v>
      </c>
      <c r="Q69" s="72" t="s">
        <v>126</v>
      </c>
      <c r="R69" s="233">
        <v>70000000</v>
      </c>
      <c r="S69" s="243"/>
      <c r="T69" s="234">
        <v>86</v>
      </c>
      <c r="U69" s="235" t="s">
        <v>20</v>
      </c>
      <c r="V69" s="87" t="str">
        <f>+'[5]PAS 2018'!$V$69</f>
        <v>no se ha contratado</v>
      </c>
    </row>
    <row r="70" spans="1:22" ht="72.75" customHeight="1" thickBot="1">
      <c r="A70" s="239"/>
      <c r="C70" s="249" t="s">
        <v>153</v>
      </c>
      <c r="D70" s="250"/>
      <c r="E70" s="250"/>
      <c r="F70" s="105"/>
      <c r="G70" s="229">
        <v>791236</v>
      </c>
      <c r="H70" s="106"/>
      <c r="I70" s="105"/>
      <c r="J70" s="105" t="s">
        <v>19</v>
      </c>
      <c r="K70" s="107" t="s">
        <v>610</v>
      </c>
      <c r="L70" s="107" t="s">
        <v>611</v>
      </c>
      <c r="M70" s="231">
        <v>57</v>
      </c>
      <c r="N70" s="232" t="s">
        <v>208</v>
      </c>
      <c r="O70" s="71">
        <v>43465</v>
      </c>
      <c r="P70" s="79" t="s">
        <v>587</v>
      </c>
      <c r="Q70" s="72" t="s">
        <v>126</v>
      </c>
      <c r="R70" s="233">
        <v>16000000</v>
      </c>
      <c r="S70" s="243"/>
      <c r="T70" s="234">
        <v>86</v>
      </c>
      <c r="U70" s="235" t="s">
        <v>20</v>
      </c>
      <c r="V70" s="87" t="str">
        <f>+'[5]PAS 2018'!$V$69</f>
        <v>no se ha contratado</v>
      </c>
    </row>
    <row r="71" spans="1:22" ht="61.5" customHeight="1" thickBot="1">
      <c r="A71" s="240"/>
      <c r="C71" s="254"/>
      <c r="D71" s="248" t="str">
        <f>+'[4]OAP 2017'!$J$69</f>
        <v>Mesas de trabajo ejecutadas</v>
      </c>
      <c r="E71" s="248"/>
      <c r="F71" s="105"/>
      <c r="G71" s="229">
        <v>791236</v>
      </c>
      <c r="H71" s="106"/>
      <c r="I71" s="105"/>
      <c r="J71" s="105" t="s">
        <v>19</v>
      </c>
      <c r="K71" s="107" t="str">
        <f>+'[5]PAS 2018'!$K$71</f>
        <v>Salamina. El Piñon, remolino</v>
      </c>
      <c r="L71" s="107" t="s">
        <v>611</v>
      </c>
      <c r="M71" s="231">
        <v>58</v>
      </c>
      <c r="N71" s="232" t="s">
        <v>209</v>
      </c>
      <c r="O71" s="71">
        <v>43465</v>
      </c>
      <c r="P71" s="257" t="s">
        <v>587</v>
      </c>
      <c r="Q71" s="72" t="s">
        <v>126</v>
      </c>
      <c r="R71" s="233">
        <v>10000000</v>
      </c>
      <c r="S71" s="243"/>
      <c r="T71" s="234">
        <v>86</v>
      </c>
      <c r="U71" s="235" t="s">
        <v>20</v>
      </c>
      <c r="V71" s="87" t="str">
        <f>+'[5]PAS 2018'!$V$69</f>
        <v>no se ha contratado</v>
      </c>
    </row>
    <row r="72" spans="1:22" ht="69" customHeight="1" thickBot="1">
      <c r="A72" s="238" t="s">
        <v>431</v>
      </c>
      <c r="C72" s="249" t="s">
        <v>154</v>
      </c>
      <c r="D72" s="249" t="s">
        <v>631</v>
      </c>
      <c r="E72" s="249"/>
      <c r="F72" s="260" t="s">
        <v>18</v>
      </c>
      <c r="G72" s="229">
        <v>791236</v>
      </c>
      <c r="H72" s="106"/>
      <c r="I72" s="260" t="s">
        <v>21</v>
      </c>
      <c r="J72" s="206" t="s">
        <v>19</v>
      </c>
      <c r="K72" s="107">
        <v>0</v>
      </c>
      <c r="L72" s="107" t="s">
        <v>611</v>
      </c>
      <c r="M72" s="231">
        <v>59</v>
      </c>
      <c r="N72" s="232" t="s">
        <v>210</v>
      </c>
      <c r="O72" s="71">
        <v>43465</v>
      </c>
      <c r="P72" s="257" t="s">
        <v>587</v>
      </c>
      <c r="Q72" s="261" t="s">
        <v>449</v>
      </c>
      <c r="R72" s="262">
        <v>40000000</v>
      </c>
      <c r="S72" s="234">
        <v>0</v>
      </c>
      <c r="T72" s="263">
        <v>73</v>
      </c>
      <c r="U72" s="264" t="s">
        <v>458</v>
      </c>
      <c r="V72" s="109" t="s">
        <v>632</v>
      </c>
    </row>
    <row r="73" spans="1:22" ht="39" thickBot="1">
      <c r="A73" s="239"/>
      <c r="C73" s="251"/>
      <c r="D73" s="251"/>
      <c r="E73" s="251"/>
      <c r="F73" s="260" t="s">
        <v>501</v>
      </c>
      <c r="G73" s="229">
        <v>50</v>
      </c>
      <c r="H73" s="106"/>
      <c r="I73" s="260" t="s">
        <v>21</v>
      </c>
      <c r="J73" s="213"/>
      <c r="K73" s="107">
        <v>0</v>
      </c>
      <c r="L73" s="107" t="s">
        <v>611</v>
      </c>
      <c r="M73" s="231">
        <v>60</v>
      </c>
      <c r="N73" s="232" t="s">
        <v>211</v>
      </c>
      <c r="O73" s="71">
        <v>43465</v>
      </c>
      <c r="P73" s="257" t="s">
        <v>587</v>
      </c>
      <c r="Q73" s="261" t="s">
        <v>449</v>
      </c>
      <c r="R73" s="262">
        <v>0</v>
      </c>
      <c r="S73" s="234">
        <v>0</v>
      </c>
      <c r="T73" s="263"/>
      <c r="U73" s="264" t="s">
        <v>458</v>
      </c>
      <c r="V73" s="110"/>
    </row>
    <row r="74" spans="1:22" ht="39" thickBot="1">
      <c r="A74" s="239"/>
      <c r="C74" s="251"/>
      <c r="D74" s="251"/>
      <c r="E74" s="251"/>
      <c r="F74" s="260" t="s">
        <v>494</v>
      </c>
      <c r="G74" s="229">
        <v>200</v>
      </c>
      <c r="H74" s="106"/>
      <c r="I74" s="260" t="s">
        <v>21</v>
      </c>
      <c r="J74" s="213"/>
      <c r="K74" s="107">
        <v>0</v>
      </c>
      <c r="L74" s="107" t="s">
        <v>611</v>
      </c>
      <c r="M74" s="231">
        <v>61</v>
      </c>
      <c r="N74" s="232" t="s">
        <v>212</v>
      </c>
      <c r="O74" s="71">
        <v>43465</v>
      </c>
      <c r="P74" s="257" t="s">
        <v>587</v>
      </c>
      <c r="Q74" s="261" t="s">
        <v>449</v>
      </c>
      <c r="R74" s="262">
        <v>40000000</v>
      </c>
      <c r="S74" s="243">
        <v>0</v>
      </c>
      <c r="T74" s="263">
        <v>73</v>
      </c>
      <c r="U74" s="264" t="s">
        <v>458</v>
      </c>
      <c r="V74" s="110"/>
    </row>
    <row r="75" spans="1:22" ht="51.75" thickBot="1">
      <c r="A75" s="239"/>
      <c r="C75" s="251"/>
      <c r="D75" s="251"/>
      <c r="E75" s="251"/>
      <c r="F75" s="260" t="s">
        <v>18</v>
      </c>
      <c r="G75" s="229">
        <f>1298691/29*4</f>
        <v>179129.79310344829</v>
      </c>
      <c r="H75" s="106"/>
      <c r="I75" s="260" t="s">
        <v>21</v>
      </c>
      <c r="J75" s="213"/>
      <c r="K75" s="107">
        <v>0</v>
      </c>
      <c r="L75" s="107" t="s">
        <v>611</v>
      </c>
      <c r="M75" s="231">
        <v>62</v>
      </c>
      <c r="N75" s="232" t="s">
        <v>633</v>
      </c>
      <c r="O75" s="71">
        <v>43465</v>
      </c>
      <c r="P75" s="257" t="s">
        <v>587</v>
      </c>
      <c r="Q75" s="261" t="s">
        <v>449</v>
      </c>
      <c r="R75" s="262">
        <v>30000000</v>
      </c>
      <c r="S75" s="243">
        <v>0</v>
      </c>
      <c r="T75" s="263">
        <v>73</v>
      </c>
      <c r="U75" s="264" t="s">
        <v>458</v>
      </c>
      <c r="V75" s="110"/>
    </row>
    <row r="76" spans="1:22" ht="39" thickBot="1">
      <c r="A76" s="239"/>
      <c r="C76" s="251"/>
      <c r="D76" s="251"/>
      <c r="E76" s="251"/>
      <c r="F76" s="260" t="s">
        <v>18</v>
      </c>
      <c r="G76" s="229">
        <v>791236</v>
      </c>
      <c r="H76" s="106"/>
      <c r="I76" s="260" t="s">
        <v>21</v>
      </c>
      <c r="J76" s="213"/>
      <c r="K76" s="107">
        <v>0</v>
      </c>
      <c r="L76" s="107"/>
      <c r="M76" s="231">
        <v>63</v>
      </c>
      <c r="N76" s="232" t="s">
        <v>213</v>
      </c>
      <c r="O76" s="71">
        <v>43465</v>
      </c>
      <c r="P76" s="257" t="s">
        <v>587</v>
      </c>
      <c r="Q76" s="261" t="s">
        <v>449</v>
      </c>
      <c r="R76" s="262">
        <v>0</v>
      </c>
      <c r="S76" s="243">
        <v>0</v>
      </c>
      <c r="T76" s="263"/>
      <c r="U76" s="264" t="s">
        <v>458</v>
      </c>
      <c r="V76" s="110"/>
    </row>
    <row r="77" spans="1:22" ht="39" thickBot="1">
      <c r="A77" s="239"/>
      <c r="C77" s="251"/>
      <c r="D77" s="251"/>
      <c r="E77" s="251"/>
      <c r="F77" s="260" t="s">
        <v>18</v>
      </c>
      <c r="G77" s="229">
        <v>791236</v>
      </c>
      <c r="H77" s="106"/>
      <c r="I77" s="260" t="s">
        <v>21</v>
      </c>
      <c r="J77" s="213"/>
      <c r="K77" s="107">
        <v>0</v>
      </c>
      <c r="L77" s="107"/>
      <c r="M77" s="231">
        <v>64</v>
      </c>
      <c r="N77" s="232" t="s">
        <v>214</v>
      </c>
      <c r="O77" s="71">
        <v>43465</v>
      </c>
      <c r="P77" s="257" t="s">
        <v>587</v>
      </c>
      <c r="Q77" s="261" t="s">
        <v>449</v>
      </c>
      <c r="R77" s="262">
        <v>9000000</v>
      </c>
      <c r="S77" s="243">
        <v>0</v>
      </c>
      <c r="T77" s="263">
        <v>73</v>
      </c>
      <c r="U77" s="264" t="s">
        <v>458</v>
      </c>
      <c r="V77" s="110"/>
    </row>
    <row r="78" spans="1:22" ht="39" thickBot="1">
      <c r="A78" s="239"/>
      <c r="C78" s="251"/>
      <c r="D78" s="251"/>
      <c r="E78" s="251"/>
      <c r="F78" s="260" t="s">
        <v>494</v>
      </c>
      <c r="G78" s="229">
        <v>60</v>
      </c>
      <c r="H78" s="106"/>
      <c r="I78" s="260" t="s">
        <v>21</v>
      </c>
      <c r="J78" s="213"/>
      <c r="K78" s="107">
        <v>0</v>
      </c>
      <c r="L78" s="107"/>
      <c r="M78" s="231">
        <v>65</v>
      </c>
      <c r="N78" s="232" t="s">
        <v>215</v>
      </c>
      <c r="O78" s="71">
        <v>43465</v>
      </c>
      <c r="P78" s="104" t="s">
        <v>587</v>
      </c>
      <c r="Q78" s="261" t="s">
        <v>449</v>
      </c>
      <c r="R78" s="262">
        <v>0</v>
      </c>
      <c r="S78" s="243">
        <v>0</v>
      </c>
      <c r="T78" s="234">
        <v>86</v>
      </c>
      <c r="U78" s="264" t="s">
        <v>458</v>
      </c>
      <c r="V78" s="110"/>
    </row>
    <row r="79" spans="1:22" ht="39" thickBot="1">
      <c r="A79" s="239"/>
      <c r="C79" s="251"/>
      <c r="D79" s="251"/>
      <c r="E79" s="251"/>
      <c r="F79" s="260" t="s">
        <v>18</v>
      </c>
      <c r="G79" s="229">
        <v>791236</v>
      </c>
      <c r="H79" s="106"/>
      <c r="I79" s="260" t="s">
        <v>21</v>
      </c>
      <c r="J79" s="213"/>
      <c r="K79" s="107">
        <v>0</v>
      </c>
      <c r="L79" s="107"/>
      <c r="M79" s="231">
        <v>66</v>
      </c>
      <c r="N79" s="232" t="s">
        <v>216</v>
      </c>
      <c r="O79" s="71">
        <v>43465</v>
      </c>
      <c r="P79" s="104" t="s">
        <v>587</v>
      </c>
      <c r="Q79" s="261" t="s">
        <v>449</v>
      </c>
      <c r="R79" s="262">
        <v>25000000</v>
      </c>
      <c r="S79" s="243">
        <v>0</v>
      </c>
      <c r="T79" s="234">
        <v>73</v>
      </c>
      <c r="U79" s="264" t="s">
        <v>458</v>
      </c>
      <c r="V79" s="110"/>
    </row>
    <row r="80" spans="1:22" ht="51.75" thickBot="1">
      <c r="A80" s="239"/>
      <c r="C80" s="251"/>
      <c r="D80" s="251"/>
      <c r="E80" s="251"/>
      <c r="F80" s="260" t="s">
        <v>494</v>
      </c>
      <c r="G80" s="265">
        <v>60</v>
      </c>
      <c r="H80" s="266"/>
      <c r="I80" s="260" t="s">
        <v>21</v>
      </c>
      <c r="J80" s="213"/>
      <c r="K80" s="107">
        <v>0</v>
      </c>
      <c r="L80" s="107"/>
      <c r="M80" s="231">
        <v>67</v>
      </c>
      <c r="N80" s="232" t="s">
        <v>217</v>
      </c>
      <c r="O80" s="71">
        <v>43465</v>
      </c>
      <c r="P80" s="104" t="s">
        <v>587</v>
      </c>
      <c r="Q80" s="261" t="s">
        <v>449</v>
      </c>
      <c r="R80" s="262">
        <v>10000000</v>
      </c>
      <c r="S80" s="243">
        <v>0</v>
      </c>
      <c r="T80" s="267">
        <v>86</v>
      </c>
      <c r="U80" s="264" t="s">
        <v>458</v>
      </c>
      <c r="V80" s="110"/>
    </row>
    <row r="81" spans="1:22" ht="64.5" thickBot="1">
      <c r="A81" s="239"/>
      <c r="C81" s="251"/>
      <c r="D81" s="251"/>
      <c r="E81" s="251"/>
      <c r="F81" s="205" t="s">
        <v>494</v>
      </c>
      <c r="G81" s="268">
        <v>90</v>
      </c>
      <c r="H81" s="269"/>
      <c r="I81" s="205" t="s">
        <v>21</v>
      </c>
      <c r="J81" s="213"/>
      <c r="K81" s="107">
        <v>0</v>
      </c>
      <c r="L81" s="107"/>
      <c r="M81" s="231">
        <v>68</v>
      </c>
      <c r="N81" s="232" t="s">
        <v>218</v>
      </c>
      <c r="O81" s="71">
        <v>43465</v>
      </c>
      <c r="P81" s="104" t="s">
        <v>587</v>
      </c>
      <c r="Q81" s="261" t="s">
        <v>449</v>
      </c>
      <c r="R81" s="262">
        <v>12000000</v>
      </c>
      <c r="S81" s="243">
        <v>0</v>
      </c>
      <c r="T81" s="270"/>
      <c r="U81" s="264" t="s">
        <v>458</v>
      </c>
      <c r="V81" s="110"/>
    </row>
    <row r="82" spans="1:22" ht="33.75" thickBot="1">
      <c r="A82" s="239"/>
      <c r="C82" s="251"/>
      <c r="D82" s="251"/>
      <c r="E82" s="251"/>
      <c r="F82" s="205" t="s">
        <v>18</v>
      </c>
      <c r="G82" s="268">
        <v>791236</v>
      </c>
      <c r="H82" s="269"/>
      <c r="I82" s="205" t="s">
        <v>21</v>
      </c>
      <c r="J82" s="213"/>
      <c r="K82" s="107">
        <v>0</v>
      </c>
      <c r="L82" s="107"/>
      <c r="M82" s="231">
        <v>69</v>
      </c>
      <c r="N82" s="232" t="s">
        <v>219</v>
      </c>
      <c r="O82" s="71">
        <v>43465</v>
      </c>
      <c r="P82" s="104" t="s">
        <v>587</v>
      </c>
      <c r="Q82" s="261" t="s">
        <v>449</v>
      </c>
      <c r="R82" s="262">
        <v>0</v>
      </c>
      <c r="S82" s="243">
        <v>0</v>
      </c>
      <c r="T82" s="267">
        <v>73</v>
      </c>
      <c r="U82" s="264" t="s">
        <v>458</v>
      </c>
      <c r="V82" s="110"/>
    </row>
    <row r="83" spans="1:22" ht="77.25" thickBot="1">
      <c r="A83" s="239"/>
      <c r="C83" s="251"/>
      <c r="D83" s="251"/>
      <c r="E83" s="251"/>
      <c r="F83" s="205" t="s">
        <v>480</v>
      </c>
      <c r="G83" s="268">
        <v>18959</v>
      </c>
      <c r="H83" s="269"/>
      <c r="I83" s="205" t="s">
        <v>21</v>
      </c>
      <c r="J83" s="213"/>
      <c r="K83" s="107">
        <v>0</v>
      </c>
      <c r="L83" s="107"/>
      <c r="M83" s="231">
        <v>70</v>
      </c>
      <c r="N83" s="232" t="s">
        <v>220</v>
      </c>
      <c r="O83" s="71">
        <v>43465</v>
      </c>
      <c r="P83" s="104" t="s">
        <v>587</v>
      </c>
      <c r="Q83" s="261" t="s">
        <v>449</v>
      </c>
      <c r="R83" s="262">
        <v>63000000</v>
      </c>
      <c r="S83" s="243">
        <v>0</v>
      </c>
      <c r="T83" s="270"/>
      <c r="U83" s="264" t="s">
        <v>458</v>
      </c>
      <c r="V83" s="110"/>
    </row>
    <row r="84" spans="1:22" ht="33.75" thickBot="1">
      <c r="A84" s="239"/>
      <c r="C84" s="254"/>
      <c r="D84" s="254"/>
      <c r="E84" s="254"/>
      <c r="F84" s="205" t="s">
        <v>494</v>
      </c>
      <c r="G84" s="268">
        <v>60</v>
      </c>
      <c r="H84" s="269">
        <v>20</v>
      </c>
      <c r="I84" s="205" t="s">
        <v>503</v>
      </c>
      <c r="J84" s="221"/>
      <c r="K84" s="107" t="s">
        <v>610</v>
      </c>
      <c r="L84" s="107"/>
      <c r="M84" s="231">
        <v>71</v>
      </c>
      <c r="N84" s="232" t="s">
        <v>221</v>
      </c>
      <c r="O84" s="71">
        <v>43465</v>
      </c>
      <c r="P84" s="104" t="s">
        <v>587</v>
      </c>
      <c r="Q84" s="261" t="s">
        <v>449</v>
      </c>
      <c r="R84" s="262">
        <v>7000000</v>
      </c>
      <c r="S84" s="243">
        <v>0</v>
      </c>
      <c r="T84" s="234">
        <v>86</v>
      </c>
      <c r="U84" s="264" t="s">
        <v>458</v>
      </c>
      <c r="V84" s="110"/>
    </row>
    <row r="85" spans="1:22" ht="39" thickBot="1">
      <c r="A85" s="239"/>
      <c r="C85" s="241" t="s">
        <v>155</v>
      </c>
      <c r="D85" s="242" t="s">
        <v>634</v>
      </c>
      <c r="E85" s="242"/>
      <c r="F85" s="107" t="s">
        <v>18</v>
      </c>
      <c r="G85" s="271">
        <v>791236</v>
      </c>
      <c r="H85" s="272"/>
      <c r="I85" s="273" t="s">
        <v>21</v>
      </c>
      <c r="J85" s="105" t="s">
        <v>19</v>
      </c>
      <c r="K85" s="107">
        <v>0</v>
      </c>
      <c r="L85" s="107"/>
      <c r="M85" s="231">
        <v>72</v>
      </c>
      <c r="N85" s="232" t="s">
        <v>222</v>
      </c>
      <c r="O85" s="71">
        <v>43465</v>
      </c>
      <c r="P85" s="104"/>
      <c r="Q85" s="261" t="s">
        <v>449</v>
      </c>
      <c r="R85" s="262">
        <v>40000000</v>
      </c>
      <c r="S85" s="243">
        <v>0</v>
      </c>
      <c r="T85" s="267">
        <v>73</v>
      </c>
      <c r="U85" s="264" t="s">
        <v>458</v>
      </c>
      <c r="V85" s="110"/>
    </row>
    <row r="86" spans="1:22" ht="64.5" customHeight="1" thickBot="1">
      <c r="A86" s="239"/>
      <c r="C86" s="274" t="s">
        <v>156</v>
      </c>
      <c r="D86" s="249"/>
      <c r="E86" s="249"/>
      <c r="F86" s="260" t="s">
        <v>480</v>
      </c>
      <c r="G86" s="229">
        <v>18959</v>
      </c>
      <c r="H86" s="106"/>
      <c r="I86" s="260" t="s">
        <v>21</v>
      </c>
      <c r="J86" s="105" t="s">
        <v>19</v>
      </c>
      <c r="K86" s="107">
        <v>0</v>
      </c>
      <c r="L86" s="107"/>
      <c r="M86" s="231">
        <v>73</v>
      </c>
      <c r="N86" s="232" t="s">
        <v>635</v>
      </c>
      <c r="O86" s="71">
        <v>43465</v>
      </c>
      <c r="P86" s="104"/>
      <c r="Q86" s="261" t="s">
        <v>449</v>
      </c>
      <c r="R86" s="262">
        <v>57000000</v>
      </c>
      <c r="S86" s="243">
        <v>0</v>
      </c>
      <c r="T86" s="275"/>
      <c r="U86" s="264" t="s">
        <v>458</v>
      </c>
      <c r="V86" s="110"/>
    </row>
    <row r="87" spans="1:22" ht="39" thickBot="1">
      <c r="A87" s="239"/>
      <c r="C87" s="276"/>
      <c r="D87" s="251"/>
      <c r="E87" s="251"/>
      <c r="F87" s="105" t="s">
        <v>18</v>
      </c>
      <c r="G87" s="229">
        <v>791236</v>
      </c>
      <c r="H87" s="106"/>
      <c r="I87" s="260" t="s">
        <v>21</v>
      </c>
      <c r="J87" s="105" t="s">
        <v>19</v>
      </c>
      <c r="K87" s="107">
        <v>0</v>
      </c>
      <c r="L87" s="107"/>
      <c r="M87" s="231">
        <v>74</v>
      </c>
      <c r="N87" s="277" t="s">
        <v>636</v>
      </c>
      <c r="O87" s="71">
        <v>43465</v>
      </c>
      <c r="P87" s="104"/>
      <c r="Q87" s="261" t="s">
        <v>449</v>
      </c>
      <c r="R87" s="262">
        <v>25000000</v>
      </c>
      <c r="S87" s="243">
        <v>0</v>
      </c>
      <c r="T87" s="275"/>
      <c r="U87" s="264" t="s">
        <v>458</v>
      </c>
      <c r="V87" s="110"/>
    </row>
    <row r="88" spans="1:22" ht="49.5" customHeight="1" thickBot="1">
      <c r="A88" s="239"/>
      <c r="C88" s="276"/>
      <c r="D88" s="251"/>
      <c r="E88" s="251"/>
      <c r="F88" s="260" t="s">
        <v>480</v>
      </c>
      <c r="G88" s="229">
        <f>18959/29*4</f>
        <v>2615.0344827586205</v>
      </c>
      <c r="H88" s="106">
        <f>G88/4</f>
        <v>653.75862068965512</v>
      </c>
      <c r="I88" s="260"/>
      <c r="J88" s="105" t="s">
        <v>19</v>
      </c>
      <c r="K88" s="107">
        <v>1</v>
      </c>
      <c r="L88" s="107"/>
      <c r="M88" s="231">
        <v>75</v>
      </c>
      <c r="N88" s="232" t="s">
        <v>223</v>
      </c>
      <c r="O88" s="71">
        <v>43465</v>
      </c>
      <c r="P88" s="104"/>
      <c r="Q88" s="261" t="s">
        <v>449</v>
      </c>
      <c r="R88" s="262">
        <v>0</v>
      </c>
      <c r="S88" s="243">
        <v>0</v>
      </c>
      <c r="T88" s="275"/>
      <c r="U88" s="264" t="s">
        <v>458</v>
      </c>
      <c r="V88" s="110"/>
    </row>
    <row r="89" spans="1:22" ht="66" customHeight="1" thickBot="1">
      <c r="A89" s="239"/>
      <c r="C89" s="276"/>
      <c r="D89" s="251"/>
      <c r="E89" s="251"/>
      <c r="F89" s="260" t="s">
        <v>480</v>
      </c>
      <c r="G89" s="229">
        <v>18959</v>
      </c>
      <c r="H89" s="106"/>
      <c r="I89" s="260" t="s">
        <v>503</v>
      </c>
      <c r="J89" s="105" t="s">
        <v>19</v>
      </c>
      <c r="K89" s="107">
        <v>1</v>
      </c>
      <c r="L89" s="107"/>
      <c r="M89" s="231">
        <v>76</v>
      </c>
      <c r="N89" s="232" t="s">
        <v>637</v>
      </c>
      <c r="O89" s="71">
        <v>43465</v>
      </c>
      <c r="P89" s="104"/>
      <c r="Q89" s="261" t="s">
        <v>449</v>
      </c>
      <c r="R89" s="262">
        <v>0</v>
      </c>
      <c r="S89" s="243">
        <v>0</v>
      </c>
      <c r="T89" s="275"/>
      <c r="U89" s="264" t="s">
        <v>458</v>
      </c>
      <c r="V89" s="110"/>
    </row>
    <row r="90" spans="1:22" ht="78.75" customHeight="1" thickBot="1">
      <c r="A90" s="240"/>
      <c r="C90" s="278"/>
      <c r="D90" s="254"/>
      <c r="E90" s="254"/>
      <c r="F90" s="105" t="s">
        <v>494</v>
      </c>
      <c r="G90" s="229">
        <v>13</v>
      </c>
      <c r="H90" s="106"/>
      <c r="I90" s="105" t="s">
        <v>503</v>
      </c>
      <c r="J90" s="105" t="s">
        <v>19</v>
      </c>
      <c r="K90" s="107">
        <v>0</v>
      </c>
      <c r="L90" s="107"/>
      <c r="M90" s="231">
        <v>77</v>
      </c>
      <c r="N90" s="232" t="s">
        <v>224</v>
      </c>
      <c r="O90" s="71">
        <v>43465</v>
      </c>
      <c r="P90" s="104"/>
      <c r="Q90" s="261" t="s">
        <v>449</v>
      </c>
      <c r="R90" s="262">
        <v>0</v>
      </c>
      <c r="S90" s="243">
        <v>0</v>
      </c>
      <c r="T90" s="270"/>
      <c r="U90" s="264" t="s">
        <v>458</v>
      </c>
      <c r="V90" s="111"/>
    </row>
    <row r="91" spans="1:22" ht="78.75" customHeight="1" thickBot="1">
      <c r="A91" s="279" t="s">
        <v>432</v>
      </c>
      <c r="C91" s="282" t="s">
        <v>157</v>
      </c>
      <c r="D91" s="244" t="s">
        <v>638</v>
      </c>
      <c r="E91" s="244"/>
      <c r="F91" s="105" t="s">
        <v>494</v>
      </c>
      <c r="G91" s="229">
        <v>29</v>
      </c>
      <c r="H91" s="106">
        <v>8</v>
      </c>
      <c r="I91" s="105" t="s">
        <v>21</v>
      </c>
      <c r="J91" s="105" t="s">
        <v>19</v>
      </c>
      <c r="K91" s="107">
        <v>8</v>
      </c>
      <c r="L91" s="107"/>
      <c r="M91" s="231">
        <v>78</v>
      </c>
      <c r="N91" s="232" t="s">
        <v>639</v>
      </c>
      <c r="O91" s="71">
        <v>43465</v>
      </c>
      <c r="P91" s="104"/>
      <c r="Q91" s="261" t="s">
        <v>449</v>
      </c>
      <c r="R91" s="262">
        <v>18000000</v>
      </c>
      <c r="S91" s="243">
        <v>0</v>
      </c>
      <c r="T91" s="267">
        <v>86</v>
      </c>
      <c r="U91" s="264" t="s">
        <v>458</v>
      </c>
      <c r="V91" s="288" t="s">
        <v>646</v>
      </c>
    </row>
    <row r="92" spans="1:22" ht="39" thickBot="1">
      <c r="A92" s="280"/>
      <c r="C92" s="283"/>
      <c r="D92" s="246"/>
      <c r="E92" s="246"/>
      <c r="F92" s="105" t="s">
        <v>494</v>
      </c>
      <c r="G92" s="229">
        <v>20</v>
      </c>
      <c r="H92" s="106"/>
      <c r="I92" s="105" t="s">
        <v>503</v>
      </c>
      <c r="J92" s="105" t="s">
        <v>19</v>
      </c>
      <c r="K92" s="107"/>
      <c r="L92" s="107"/>
      <c r="M92" s="231">
        <v>79</v>
      </c>
      <c r="N92" s="232" t="s">
        <v>640</v>
      </c>
      <c r="O92" s="71">
        <v>43465</v>
      </c>
      <c r="P92" s="104"/>
      <c r="Q92" s="261" t="s">
        <v>449</v>
      </c>
      <c r="R92" s="262">
        <v>1000000</v>
      </c>
      <c r="S92" s="243">
        <v>0</v>
      </c>
      <c r="T92" s="275"/>
      <c r="U92" s="264" t="s">
        <v>458</v>
      </c>
      <c r="V92" s="289"/>
    </row>
    <row r="93" spans="1:22" ht="33.75" thickBot="1">
      <c r="A93" s="280"/>
      <c r="C93" s="284"/>
      <c r="D93" s="247"/>
      <c r="E93" s="247"/>
      <c r="F93" s="105" t="s">
        <v>494</v>
      </c>
      <c r="G93" s="229">
        <v>20</v>
      </c>
      <c r="H93" s="106"/>
      <c r="I93" s="105" t="s">
        <v>503</v>
      </c>
      <c r="J93" s="105" t="s">
        <v>19</v>
      </c>
      <c r="K93" s="107"/>
      <c r="L93" s="107"/>
      <c r="M93" s="231">
        <v>80</v>
      </c>
      <c r="N93" s="232" t="s">
        <v>641</v>
      </c>
      <c r="O93" s="71">
        <v>43465</v>
      </c>
      <c r="P93" s="104"/>
      <c r="Q93" s="261" t="s">
        <v>449</v>
      </c>
      <c r="R93" s="262">
        <v>2000000</v>
      </c>
      <c r="S93" s="243">
        <v>0</v>
      </c>
      <c r="T93" s="270"/>
      <c r="U93" s="264" t="s">
        <v>458</v>
      </c>
      <c r="V93" s="289"/>
    </row>
    <row r="94" spans="1:22" ht="51.75" thickBot="1">
      <c r="A94" s="280"/>
      <c r="C94" s="244" t="s">
        <v>158</v>
      </c>
      <c r="D94" s="244" t="s">
        <v>642</v>
      </c>
      <c r="E94" s="244"/>
      <c r="F94" s="105" t="s">
        <v>18</v>
      </c>
      <c r="G94" s="229">
        <v>791236</v>
      </c>
      <c r="H94" s="106"/>
      <c r="I94" s="105" t="s">
        <v>21</v>
      </c>
      <c r="J94" s="105" t="s">
        <v>19</v>
      </c>
      <c r="K94" s="107"/>
      <c r="L94" s="107"/>
      <c r="M94" s="231">
        <v>81</v>
      </c>
      <c r="N94" s="232" t="s">
        <v>225</v>
      </c>
      <c r="O94" s="71">
        <v>43465</v>
      </c>
      <c r="P94" s="104"/>
      <c r="Q94" s="261" t="s">
        <v>449</v>
      </c>
      <c r="R94" s="262">
        <v>22000000</v>
      </c>
      <c r="S94" s="243">
        <v>0</v>
      </c>
      <c r="T94" s="267">
        <v>72</v>
      </c>
      <c r="U94" s="264" t="s">
        <v>458</v>
      </c>
      <c r="V94" s="289"/>
    </row>
    <row r="95" spans="1:22" ht="51.75" thickBot="1">
      <c r="A95" s="280"/>
      <c r="C95" s="246"/>
      <c r="D95" s="246"/>
      <c r="E95" s="246"/>
      <c r="F95" s="105" t="s">
        <v>18</v>
      </c>
      <c r="G95" s="229">
        <v>791236</v>
      </c>
      <c r="H95" s="106"/>
      <c r="I95" s="105" t="s">
        <v>21</v>
      </c>
      <c r="J95" s="105" t="s">
        <v>19</v>
      </c>
      <c r="K95" s="107"/>
      <c r="L95" s="107"/>
      <c r="M95" s="231">
        <v>82</v>
      </c>
      <c r="N95" s="232" t="s">
        <v>643</v>
      </c>
      <c r="O95" s="71">
        <v>43465</v>
      </c>
      <c r="P95" s="104"/>
      <c r="Q95" s="261" t="s">
        <v>449</v>
      </c>
      <c r="R95" s="262">
        <v>25000000</v>
      </c>
      <c r="S95" s="243">
        <v>0</v>
      </c>
      <c r="T95" s="270"/>
      <c r="U95" s="264" t="s">
        <v>458</v>
      </c>
      <c r="V95" s="289"/>
    </row>
    <row r="96" spans="1:22" ht="39" thickBot="1">
      <c r="A96" s="280"/>
      <c r="C96" s="246"/>
      <c r="D96" s="246"/>
      <c r="E96" s="246"/>
      <c r="F96" s="105" t="s">
        <v>494</v>
      </c>
      <c r="G96" s="229">
        <v>20</v>
      </c>
      <c r="H96" s="106"/>
      <c r="I96" s="105" t="s">
        <v>503</v>
      </c>
      <c r="J96" s="105" t="s">
        <v>19</v>
      </c>
      <c r="K96" s="107"/>
      <c r="L96" s="107"/>
      <c r="M96" s="231">
        <v>83</v>
      </c>
      <c r="N96" s="232" t="s">
        <v>226</v>
      </c>
      <c r="O96" s="71">
        <v>43465</v>
      </c>
      <c r="P96" s="104"/>
      <c r="Q96" s="261" t="s">
        <v>449</v>
      </c>
      <c r="R96" s="262">
        <v>2000000</v>
      </c>
      <c r="S96" s="243">
        <v>0</v>
      </c>
      <c r="T96" s="234">
        <v>86</v>
      </c>
      <c r="U96" s="264" t="s">
        <v>458</v>
      </c>
      <c r="V96" s="289"/>
    </row>
    <row r="97" spans="1:22" ht="64.5" thickBot="1">
      <c r="A97" s="280"/>
      <c r="C97" s="246"/>
      <c r="D97" s="246"/>
      <c r="E97" s="246"/>
      <c r="F97" s="105" t="s">
        <v>18</v>
      </c>
      <c r="G97" s="229">
        <v>791236</v>
      </c>
      <c r="H97" s="106"/>
      <c r="I97" s="105" t="s">
        <v>21</v>
      </c>
      <c r="J97" s="105" t="s">
        <v>19</v>
      </c>
      <c r="K97" s="107"/>
      <c r="L97" s="107"/>
      <c r="M97" s="231">
        <v>84</v>
      </c>
      <c r="N97" s="232" t="s">
        <v>227</v>
      </c>
      <c r="O97" s="71">
        <v>43465</v>
      </c>
      <c r="P97" s="104"/>
      <c r="Q97" s="261" t="s">
        <v>449</v>
      </c>
      <c r="R97" s="262">
        <v>20000000</v>
      </c>
      <c r="S97" s="243">
        <v>0</v>
      </c>
      <c r="T97" s="267">
        <v>72</v>
      </c>
      <c r="U97" s="264" t="s">
        <v>458</v>
      </c>
      <c r="V97" s="289"/>
    </row>
    <row r="98" spans="1:22" ht="39" thickBot="1">
      <c r="A98" s="280"/>
      <c r="C98" s="246"/>
      <c r="D98" s="246"/>
      <c r="E98" s="246"/>
      <c r="F98" s="105" t="s">
        <v>18</v>
      </c>
      <c r="G98" s="229">
        <f>1298691/16</f>
        <v>81168.1875</v>
      </c>
      <c r="H98" s="106"/>
      <c r="I98" s="105"/>
      <c r="J98" s="105" t="s">
        <v>19</v>
      </c>
      <c r="K98" s="107"/>
      <c r="L98" s="107"/>
      <c r="M98" s="231">
        <v>85</v>
      </c>
      <c r="N98" s="232" t="s">
        <v>228</v>
      </c>
      <c r="O98" s="71">
        <v>43465</v>
      </c>
      <c r="P98" s="104"/>
      <c r="Q98" s="261" t="s">
        <v>449</v>
      </c>
      <c r="R98" s="262">
        <v>30000000</v>
      </c>
      <c r="S98" s="243">
        <v>0</v>
      </c>
      <c r="T98" s="270"/>
      <c r="U98" s="264" t="s">
        <v>458</v>
      </c>
      <c r="V98" s="289"/>
    </row>
    <row r="99" spans="1:22" ht="51.75" thickBot="1">
      <c r="A99" s="280"/>
      <c r="C99" s="246"/>
      <c r="D99" s="246"/>
      <c r="E99" s="246"/>
      <c r="F99" s="105" t="s">
        <v>494</v>
      </c>
      <c r="G99" s="229">
        <v>10</v>
      </c>
      <c r="H99" s="106"/>
      <c r="I99" s="105" t="s">
        <v>503</v>
      </c>
      <c r="J99" s="105" t="s">
        <v>19</v>
      </c>
      <c r="K99" s="107"/>
      <c r="L99" s="107"/>
      <c r="M99" s="231">
        <v>86</v>
      </c>
      <c r="N99" s="232" t="s">
        <v>229</v>
      </c>
      <c r="O99" s="71">
        <v>43465</v>
      </c>
      <c r="P99" s="104"/>
      <c r="Q99" s="261" t="s">
        <v>449</v>
      </c>
      <c r="R99" s="262">
        <v>10000000</v>
      </c>
      <c r="S99" s="243">
        <v>0</v>
      </c>
      <c r="T99" s="234">
        <v>86</v>
      </c>
      <c r="U99" s="264" t="s">
        <v>458</v>
      </c>
      <c r="V99" s="289"/>
    </row>
    <row r="100" spans="1:22" ht="64.5" thickBot="1">
      <c r="A100" s="280"/>
      <c r="C100" s="246"/>
      <c r="D100" s="246"/>
      <c r="E100" s="246"/>
      <c r="F100" s="105" t="s">
        <v>18</v>
      </c>
      <c r="G100" s="229">
        <f>1298691/16</f>
        <v>81168.1875</v>
      </c>
      <c r="H100" s="106"/>
      <c r="I100" s="105"/>
      <c r="J100" s="105" t="s">
        <v>19</v>
      </c>
      <c r="K100" s="107"/>
      <c r="L100" s="107"/>
      <c r="M100" s="231">
        <v>87</v>
      </c>
      <c r="N100" s="232" t="s">
        <v>230</v>
      </c>
      <c r="O100" s="71">
        <v>43465</v>
      </c>
      <c r="P100" s="104"/>
      <c r="Q100" s="261" t="s">
        <v>449</v>
      </c>
      <c r="R100" s="262">
        <v>175000000</v>
      </c>
      <c r="S100" s="243">
        <v>0</v>
      </c>
      <c r="T100" s="234">
        <v>72</v>
      </c>
      <c r="U100" s="264" t="s">
        <v>458</v>
      </c>
      <c r="V100" s="289"/>
    </row>
    <row r="101" spans="1:22" ht="33.75" thickBot="1">
      <c r="A101" s="280"/>
      <c r="C101" s="246"/>
      <c r="D101" s="246"/>
      <c r="E101" s="246"/>
      <c r="F101" s="105" t="s">
        <v>18</v>
      </c>
      <c r="G101" s="229">
        <v>791236</v>
      </c>
      <c r="H101" s="106"/>
      <c r="I101" s="105" t="s">
        <v>21</v>
      </c>
      <c r="J101" s="105" t="s">
        <v>19</v>
      </c>
      <c r="K101" s="107"/>
      <c r="L101" s="107"/>
      <c r="M101" s="231">
        <v>88</v>
      </c>
      <c r="N101" s="232" t="s">
        <v>231</v>
      </c>
      <c r="O101" s="71">
        <v>43465</v>
      </c>
      <c r="P101" s="104"/>
      <c r="Q101" s="261" t="s">
        <v>449</v>
      </c>
      <c r="R101" s="262">
        <v>0</v>
      </c>
      <c r="S101" s="243">
        <v>0</v>
      </c>
      <c r="T101" s="234">
        <v>86</v>
      </c>
      <c r="U101" s="264" t="s">
        <v>458</v>
      </c>
      <c r="V101" s="289"/>
    </row>
    <row r="102" spans="1:22" ht="53.25" customHeight="1" thickBot="1">
      <c r="A102" s="280"/>
      <c r="C102" s="247"/>
      <c r="D102" s="247"/>
      <c r="E102" s="247"/>
      <c r="F102" s="105" t="s">
        <v>494</v>
      </c>
      <c r="G102" s="229">
        <v>29</v>
      </c>
      <c r="H102" s="106"/>
      <c r="I102" s="105" t="s">
        <v>21</v>
      </c>
      <c r="J102" s="105" t="s">
        <v>19</v>
      </c>
      <c r="K102" s="107"/>
      <c r="L102" s="107"/>
      <c r="M102" s="231">
        <v>89</v>
      </c>
      <c r="N102" s="232" t="s">
        <v>232</v>
      </c>
      <c r="O102" s="71">
        <v>43465</v>
      </c>
      <c r="P102" s="104"/>
      <c r="Q102" s="261" t="s">
        <v>449</v>
      </c>
      <c r="R102" s="262">
        <v>15000000</v>
      </c>
      <c r="S102" s="243">
        <v>0</v>
      </c>
      <c r="T102" s="234">
        <v>86</v>
      </c>
      <c r="U102" s="264" t="s">
        <v>458</v>
      </c>
      <c r="V102" s="289"/>
    </row>
    <row r="103" spans="1:22" ht="51.75" thickBot="1">
      <c r="A103" s="280"/>
      <c r="C103" s="285" t="s">
        <v>233</v>
      </c>
      <c r="D103" s="244" t="s">
        <v>644</v>
      </c>
      <c r="E103" s="244"/>
      <c r="F103" s="105" t="s">
        <v>494</v>
      </c>
      <c r="G103" s="229">
        <v>60</v>
      </c>
      <c r="H103" s="106"/>
      <c r="I103" s="105" t="s">
        <v>21</v>
      </c>
      <c r="J103" s="105" t="s">
        <v>19</v>
      </c>
      <c r="K103" s="107"/>
      <c r="L103" s="107"/>
      <c r="M103" s="231">
        <v>90</v>
      </c>
      <c r="N103" s="232" t="s">
        <v>268</v>
      </c>
      <c r="O103" s="71">
        <v>43465</v>
      </c>
      <c r="P103" s="104"/>
      <c r="Q103" s="261" t="s">
        <v>449</v>
      </c>
      <c r="R103" s="262">
        <v>0</v>
      </c>
      <c r="S103" s="243">
        <v>0</v>
      </c>
      <c r="T103" s="234">
        <v>72</v>
      </c>
      <c r="U103" s="264" t="s">
        <v>458</v>
      </c>
      <c r="V103" s="289"/>
    </row>
    <row r="104" spans="1:22" ht="33.75" thickBot="1">
      <c r="A104" s="280"/>
      <c r="C104" s="285"/>
      <c r="D104" s="246"/>
      <c r="E104" s="246"/>
      <c r="F104" s="105" t="s">
        <v>494</v>
      </c>
      <c r="G104" s="229">
        <v>16</v>
      </c>
      <c r="H104" s="106"/>
      <c r="I104" s="105"/>
      <c r="J104" s="105" t="s">
        <v>19</v>
      </c>
      <c r="K104" s="107"/>
      <c r="L104" s="107"/>
      <c r="M104" s="231">
        <v>91</v>
      </c>
      <c r="N104" s="232" t="s">
        <v>269</v>
      </c>
      <c r="O104" s="71">
        <v>43465</v>
      </c>
      <c r="P104" s="104"/>
      <c r="Q104" s="261" t="s">
        <v>449</v>
      </c>
      <c r="R104" s="262"/>
      <c r="S104" s="243">
        <v>0</v>
      </c>
      <c r="T104" s="267">
        <v>86</v>
      </c>
      <c r="U104" s="264" t="s">
        <v>458</v>
      </c>
      <c r="V104" s="289"/>
    </row>
    <row r="105" spans="1:22" ht="33.75" thickBot="1">
      <c r="A105" s="280"/>
      <c r="C105" s="285"/>
      <c r="D105" s="247"/>
      <c r="E105" s="247"/>
      <c r="F105" s="105" t="s">
        <v>494</v>
      </c>
      <c r="G105" s="229">
        <v>15</v>
      </c>
      <c r="H105" s="106"/>
      <c r="I105" s="105" t="s">
        <v>503</v>
      </c>
      <c r="J105" s="105" t="s">
        <v>19</v>
      </c>
      <c r="K105" s="107"/>
      <c r="L105" s="107"/>
      <c r="M105" s="231">
        <v>92</v>
      </c>
      <c r="N105" s="232" t="s">
        <v>270</v>
      </c>
      <c r="O105" s="71">
        <v>43465</v>
      </c>
      <c r="P105" s="104"/>
      <c r="Q105" s="261" t="s">
        <v>449</v>
      </c>
      <c r="R105" s="262">
        <v>2000000</v>
      </c>
      <c r="S105" s="243">
        <v>0</v>
      </c>
      <c r="T105" s="275"/>
      <c r="U105" s="264" t="s">
        <v>458</v>
      </c>
      <c r="V105" s="289"/>
    </row>
    <row r="106" spans="1:22" ht="39" thickBot="1">
      <c r="A106" s="280"/>
      <c r="C106" s="285" t="s">
        <v>234</v>
      </c>
      <c r="D106" s="244" t="s">
        <v>645</v>
      </c>
      <c r="E106" s="244"/>
      <c r="F106" s="105" t="s">
        <v>18</v>
      </c>
      <c r="G106" s="229">
        <v>791236</v>
      </c>
      <c r="H106" s="106"/>
      <c r="I106" s="105" t="s">
        <v>21</v>
      </c>
      <c r="J106" s="105" t="s">
        <v>19</v>
      </c>
      <c r="K106" s="107"/>
      <c r="L106" s="107"/>
      <c r="M106" s="231">
        <v>93</v>
      </c>
      <c r="N106" s="232" t="s">
        <v>271</v>
      </c>
      <c r="O106" s="71">
        <v>43465</v>
      </c>
      <c r="P106" s="104"/>
      <c r="Q106" s="261" t="s">
        <v>449</v>
      </c>
      <c r="R106" s="262">
        <v>30000000</v>
      </c>
      <c r="S106" s="243">
        <v>0</v>
      </c>
      <c r="T106" s="275"/>
      <c r="U106" s="264" t="s">
        <v>458</v>
      </c>
      <c r="V106" s="289"/>
    </row>
    <row r="107" spans="1:22" ht="33.75" thickBot="1">
      <c r="A107" s="280"/>
      <c r="C107" s="285"/>
      <c r="D107" s="246"/>
      <c r="E107" s="246"/>
      <c r="F107" s="105" t="s">
        <v>18</v>
      </c>
      <c r="G107" s="229">
        <f>132024/29</f>
        <v>4552.5517241379312</v>
      </c>
      <c r="H107" s="106"/>
      <c r="I107" s="105" t="s">
        <v>21</v>
      </c>
      <c r="J107" s="105" t="s">
        <v>19</v>
      </c>
      <c r="K107" s="107"/>
      <c r="L107" s="107"/>
      <c r="M107" s="231">
        <v>94</v>
      </c>
      <c r="N107" s="232" t="s">
        <v>272</v>
      </c>
      <c r="O107" s="71">
        <v>43465</v>
      </c>
      <c r="P107" s="104"/>
      <c r="Q107" s="261" t="s">
        <v>449</v>
      </c>
      <c r="R107" s="262">
        <v>40000000</v>
      </c>
      <c r="S107" s="243">
        <v>0</v>
      </c>
      <c r="T107" s="275"/>
      <c r="U107" s="264" t="s">
        <v>458</v>
      </c>
      <c r="V107" s="289"/>
    </row>
    <row r="108" spans="1:22" ht="39" thickBot="1">
      <c r="A108" s="280"/>
      <c r="C108" s="285"/>
      <c r="D108" s="246"/>
      <c r="E108" s="246"/>
      <c r="F108" s="105" t="s">
        <v>494</v>
      </c>
      <c r="G108" s="229">
        <v>30</v>
      </c>
      <c r="H108" s="106"/>
      <c r="I108" s="105" t="s">
        <v>21</v>
      </c>
      <c r="J108" s="105" t="s">
        <v>19</v>
      </c>
      <c r="K108" s="107"/>
      <c r="L108" s="107"/>
      <c r="M108" s="231">
        <v>95</v>
      </c>
      <c r="N108" s="232" t="s">
        <v>273</v>
      </c>
      <c r="O108" s="71">
        <v>43465</v>
      </c>
      <c r="P108" s="104"/>
      <c r="Q108" s="261" t="s">
        <v>449</v>
      </c>
      <c r="R108" s="262">
        <v>10000000</v>
      </c>
      <c r="S108" s="243">
        <v>0</v>
      </c>
      <c r="T108" s="275"/>
      <c r="U108" s="264" t="s">
        <v>458</v>
      </c>
      <c r="V108" s="289"/>
    </row>
    <row r="109" spans="1:22" ht="51.75" thickBot="1">
      <c r="A109" s="280"/>
      <c r="C109" s="285"/>
      <c r="D109" s="246"/>
      <c r="E109" s="246"/>
      <c r="F109" s="105" t="s">
        <v>494</v>
      </c>
      <c r="G109" s="229">
        <v>15</v>
      </c>
      <c r="H109" s="106"/>
      <c r="I109" s="105" t="s">
        <v>503</v>
      </c>
      <c r="J109" s="105" t="s">
        <v>19</v>
      </c>
      <c r="K109" s="107"/>
      <c r="L109" s="107"/>
      <c r="M109" s="231">
        <v>96</v>
      </c>
      <c r="N109" s="232" t="s">
        <v>274</v>
      </c>
      <c r="O109" s="71">
        <v>43465</v>
      </c>
      <c r="P109" s="104"/>
      <c r="Q109" s="261" t="s">
        <v>449</v>
      </c>
      <c r="R109" s="262">
        <v>0</v>
      </c>
      <c r="S109" s="243">
        <v>0</v>
      </c>
      <c r="T109" s="275"/>
      <c r="U109" s="264" t="s">
        <v>458</v>
      </c>
      <c r="V109" s="289"/>
    </row>
    <row r="110" spans="1:22" ht="39" thickBot="1">
      <c r="A110" s="280"/>
      <c r="C110" s="285"/>
      <c r="D110" s="246"/>
      <c r="E110" s="246"/>
      <c r="F110" s="105" t="s">
        <v>494</v>
      </c>
      <c r="G110" s="229">
        <v>60</v>
      </c>
      <c r="H110" s="106"/>
      <c r="I110" s="105" t="s">
        <v>21</v>
      </c>
      <c r="J110" s="105" t="s">
        <v>19</v>
      </c>
      <c r="K110" s="107"/>
      <c r="L110" s="107"/>
      <c r="M110" s="231">
        <v>97</v>
      </c>
      <c r="N110" s="232" t="s">
        <v>299</v>
      </c>
      <c r="O110" s="71"/>
      <c r="P110" s="104"/>
      <c r="Q110" s="261" t="s">
        <v>449</v>
      </c>
      <c r="R110" s="262">
        <v>30000000</v>
      </c>
      <c r="S110" s="243">
        <v>0</v>
      </c>
      <c r="T110" s="275"/>
      <c r="U110" s="264" t="s">
        <v>458</v>
      </c>
      <c r="V110" s="289"/>
    </row>
    <row r="111" spans="1:22" ht="33.75" thickBot="1">
      <c r="A111" s="280"/>
      <c r="C111" s="285"/>
      <c r="D111" s="246"/>
      <c r="E111" s="246"/>
      <c r="F111" s="105" t="s">
        <v>494</v>
      </c>
      <c r="G111" s="229">
        <v>29</v>
      </c>
      <c r="H111" s="106"/>
      <c r="I111" s="105" t="s">
        <v>503</v>
      </c>
      <c r="J111" s="105" t="s">
        <v>19</v>
      </c>
      <c r="K111" s="107"/>
      <c r="L111" s="107"/>
      <c r="M111" s="231">
        <v>98</v>
      </c>
      <c r="N111" s="232" t="s">
        <v>275</v>
      </c>
      <c r="O111" s="71">
        <v>43465</v>
      </c>
      <c r="P111" s="104"/>
      <c r="Q111" s="261" t="s">
        <v>449</v>
      </c>
      <c r="R111" s="262">
        <v>0</v>
      </c>
      <c r="S111" s="243">
        <v>0</v>
      </c>
      <c r="T111" s="275"/>
      <c r="U111" s="264" t="s">
        <v>458</v>
      </c>
      <c r="V111" s="289"/>
    </row>
    <row r="112" spans="1:22" ht="33.75" thickBot="1">
      <c r="A112" s="280"/>
      <c r="C112" s="285"/>
      <c r="D112" s="246"/>
      <c r="E112" s="246"/>
      <c r="F112" s="105" t="s">
        <v>494</v>
      </c>
      <c r="G112" s="229">
        <v>29</v>
      </c>
      <c r="H112" s="106"/>
      <c r="I112" s="105" t="s">
        <v>503</v>
      </c>
      <c r="J112" s="105" t="s">
        <v>19</v>
      </c>
      <c r="K112" s="107"/>
      <c r="L112" s="107"/>
      <c r="M112" s="231">
        <v>99</v>
      </c>
      <c r="N112" s="232" t="s">
        <v>276</v>
      </c>
      <c r="O112" s="71">
        <v>43465</v>
      </c>
      <c r="P112" s="104"/>
      <c r="Q112" s="261" t="s">
        <v>449</v>
      </c>
      <c r="R112" s="262">
        <v>0</v>
      </c>
      <c r="S112" s="234">
        <v>0</v>
      </c>
      <c r="T112" s="275"/>
      <c r="U112" s="264" t="s">
        <v>458</v>
      </c>
      <c r="V112" s="289"/>
    </row>
    <row r="113" spans="1:22" ht="39" thickBot="1">
      <c r="A113" s="281"/>
      <c r="C113" s="285"/>
      <c r="D113" s="247"/>
      <c r="E113" s="247"/>
      <c r="F113" s="105" t="s">
        <v>494</v>
      </c>
      <c r="G113" s="229">
        <v>45</v>
      </c>
      <c r="H113" s="106"/>
      <c r="I113" s="105" t="s">
        <v>503</v>
      </c>
      <c r="J113" s="105" t="s">
        <v>19</v>
      </c>
      <c r="K113" s="107"/>
      <c r="L113" s="107"/>
      <c r="M113" s="231">
        <v>100</v>
      </c>
      <c r="N113" s="232" t="s">
        <v>277</v>
      </c>
      <c r="O113" s="71">
        <v>43465</v>
      </c>
      <c r="P113" s="104"/>
      <c r="Q113" s="261" t="s">
        <v>449</v>
      </c>
      <c r="R113" s="286"/>
      <c r="S113" s="287">
        <v>0</v>
      </c>
      <c r="T113" s="270"/>
      <c r="U113" s="264" t="s">
        <v>458</v>
      </c>
      <c r="V113" s="290"/>
    </row>
    <row r="114" spans="1:22" ht="51.75" thickBot="1">
      <c r="A114" s="279" t="s">
        <v>433</v>
      </c>
      <c r="C114" s="291" t="s">
        <v>647</v>
      </c>
      <c r="D114" s="291" t="s">
        <v>648</v>
      </c>
      <c r="E114" s="292"/>
      <c r="F114" s="105" t="s">
        <v>494</v>
      </c>
      <c r="G114" s="229">
        <v>130</v>
      </c>
      <c r="H114" s="106"/>
      <c r="I114" s="105" t="s">
        <v>21</v>
      </c>
      <c r="J114" s="105" t="s">
        <v>19</v>
      </c>
      <c r="K114" s="107"/>
      <c r="L114" s="107"/>
      <c r="M114" s="231">
        <v>101</v>
      </c>
      <c r="N114" s="293" t="s">
        <v>649</v>
      </c>
      <c r="O114" s="71">
        <v>43465</v>
      </c>
      <c r="P114" s="104"/>
      <c r="Q114" s="261" t="s">
        <v>449</v>
      </c>
      <c r="R114" s="286">
        <v>32000000</v>
      </c>
      <c r="S114" s="287">
        <v>0</v>
      </c>
      <c r="T114" s="294">
        <v>86</v>
      </c>
      <c r="U114" s="264" t="s">
        <v>458</v>
      </c>
      <c r="V114" s="288" t="s">
        <v>650</v>
      </c>
    </row>
    <row r="115" spans="1:22" ht="51.75" thickBot="1">
      <c r="A115" s="280"/>
      <c r="C115" s="295"/>
      <c r="D115" s="295"/>
      <c r="E115" s="292"/>
      <c r="F115" s="260" t="s">
        <v>18</v>
      </c>
      <c r="G115" s="229">
        <v>791236</v>
      </c>
      <c r="H115" s="106"/>
      <c r="I115" s="105" t="s">
        <v>21</v>
      </c>
      <c r="J115" s="105" t="s">
        <v>19</v>
      </c>
      <c r="K115" s="107"/>
      <c r="L115" s="107"/>
      <c r="M115" s="231">
        <v>102</v>
      </c>
      <c r="N115" s="293" t="s">
        <v>651</v>
      </c>
      <c r="O115" s="71">
        <v>43465</v>
      </c>
      <c r="P115" s="104"/>
      <c r="Q115" s="261" t="s">
        <v>449</v>
      </c>
      <c r="R115" s="286">
        <v>10000000</v>
      </c>
      <c r="S115" s="287">
        <v>0</v>
      </c>
      <c r="T115" s="294">
        <v>75</v>
      </c>
      <c r="U115" s="264" t="s">
        <v>458</v>
      </c>
      <c r="V115" s="289"/>
    </row>
    <row r="116" spans="1:22" ht="51.75" thickBot="1">
      <c r="A116" s="280"/>
      <c r="C116" s="295"/>
      <c r="D116" s="295"/>
      <c r="E116" s="292"/>
      <c r="F116" s="260" t="s">
        <v>494</v>
      </c>
      <c r="G116" s="229">
        <v>15</v>
      </c>
      <c r="H116" s="106"/>
      <c r="I116" s="105" t="s">
        <v>503</v>
      </c>
      <c r="J116" s="105" t="s">
        <v>19</v>
      </c>
      <c r="K116" s="107"/>
      <c r="L116" s="107"/>
      <c r="M116" s="231">
        <v>103</v>
      </c>
      <c r="N116" s="293" t="s">
        <v>278</v>
      </c>
      <c r="O116" s="71">
        <v>43465</v>
      </c>
      <c r="P116" s="104"/>
      <c r="Q116" s="261" t="s">
        <v>449</v>
      </c>
      <c r="R116" s="262">
        <v>7000000</v>
      </c>
      <c r="S116" s="243">
        <v>0</v>
      </c>
      <c r="T116" s="267">
        <v>86</v>
      </c>
      <c r="U116" s="264" t="s">
        <v>458</v>
      </c>
      <c r="V116" s="289"/>
    </row>
    <row r="117" spans="1:22" ht="39" thickBot="1">
      <c r="A117" s="280"/>
      <c r="C117" s="295"/>
      <c r="D117" s="295"/>
      <c r="E117" s="292"/>
      <c r="F117" s="260" t="s">
        <v>494</v>
      </c>
      <c r="G117" s="229">
        <v>29</v>
      </c>
      <c r="H117" s="106"/>
      <c r="I117" s="105" t="s">
        <v>21</v>
      </c>
      <c r="J117" s="105" t="s">
        <v>19</v>
      </c>
      <c r="K117" s="107"/>
      <c r="L117" s="107"/>
      <c r="M117" s="231">
        <v>104</v>
      </c>
      <c r="N117" s="293" t="s">
        <v>652</v>
      </c>
      <c r="O117" s="71">
        <v>43465</v>
      </c>
      <c r="P117" s="104"/>
      <c r="Q117" s="261" t="s">
        <v>449</v>
      </c>
      <c r="R117" s="262">
        <v>0</v>
      </c>
      <c r="S117" s="243">
        <v>0</v>
      </c>
      <c r="T117" s="275"/>
      <c r="U117" s="264" t="s">
        <v>458</v>
      </c>
      <c r="V117" s="289"/>
    </row>
    <row r="118" spans="1:22" ht="33.75" thickBot="1">
      <c r="A118" s="280"/>
      <c r="C118" s="295"/>
      <c r="D118" s="295"/>
      <c r="E118" s="292"/>
      <c r="F118" s="260" t="s">
        <v>494</v>
      </c>
      <c r="G118" s="229">
        <v>29</v>
      </c>
      <c r="H118" s="106">
        <v>17</v>
      </c>
      <c r="I118" s="105" t="s">
        <v>21</v>
      </c>
      <c r="J118" s="105" t="s">
        <v>19</v>
      </c>
      <c r="K118" s="107"/>
      <c r="L118" s="107"/>
      <c r="M118" s="231">
        <v>105</v>
      </c>
      <c r="N118" s="293" t="s">
        <v>279</v>
      </c>
      <c r="O118" s="71">
        <v>43465</v>
      </c>
      <c r="P118" s="104"/>
      <c r="Q118" s="261" t="s">
        <v>449</v>
      </c>
      <c r="R118" s="286"/>
      <c r="S118" s="287">
        <v>0</v>
      </c>
      <c r="T118" s="275"/>
      <c r="U118" s="264" t="s">
        <v>458</v>
      </c>
      <c r="V118" s="289"/>
    </row>
    <row r="119" spans="1:22" ht="39" thickBot="1">
      <c r="A119" s="280"/>
      <c r="C119" s="295"/>
      <c r="D119" s="295"/>
      <c r="E119" s="292"/>
      <c r="F119" s="260" t="s">
        <v>494</v>
      </c>
      <c r="G119" s="229">
        <v>100</v>
      </c>
      <c r="H119" s="106">
        <v>448</v>
      </c>
      <c r="I119" s="105" t="s">
        <v>21</v>
      </c>
      <c r="J119" s="105" t="s">
        <v>19</v>
      </c>
      <c r="K119" s="107">
        <v>17</v>
      </c>
      <c r="L119" s="107"/>
      <c r="M119" s="231">
        <v>106</v>
      </c>
      <c r="N119" s="293" t="s">
        <v>280</v>
      </c>
      <c r="O119" s="71">
        <v>43465</v>
      </c>
      <c r="P119" s="104" t="s">
        <v>587</v>
      </c>
      <c r="Q119" s="261" t="s">
        <v>449</v>
      </c>
      <c r="R119" s="286">
        <v>15000000</v>
      </c>
      <c r="S119" s="287">
        <v>0</v>
      </c>
      <c r="T119" s="270"/>
      <c r="U119" s="264" t="s">
        <v>458</v>
      </c>
      <c r="V119" s="289"/>
    </row>
    <row r="120" spans="1:22" ht="39" thickBot="1">
      <c r="A120" s="280"/>
      <c r="C120" s="295"/>
      <c r="D120" s="295"/>
      <c r="E120" s="292"/>
      <c r="F120" s="260" t="s">
        <v>480</v>
      </c>
      <c r="G120" s="229">
        <f>18959/2</f>
        <v>9479.5</v>
      </c>
      <c r="H120" s="106">
        <v>83</v>
      </c>
      <c r="I120" s="105" t="s">
        <v>21</v>
      </c>
      <c r="J120" s="105" t="s">
        <v>19</v>
      </c>
      <c r="K120" s="107">
        <v>17</v>
      </c>
      <c r="L120" s="107"/>
      <c r="M120" s="231">
        <v>107</v>
      </c>
      <c r="N120" s="293" t="s">
        <v>653</v>
      </c>
      <c r="O120" s="71">
        <v>43465</v>
      </c>
      <c r="P120" s="104" t="s">
        <v>587</v>
      </c>
      <c r="Q120" s="261" t="s">
        <v>449</v>
      </c>
      <c r="R120" s="286"/>
      <c r="S120" s="287">
        <v>0</v>
      </c>
      <c r="T120" s="296">
        <v>75</v>
      </c>
      <c r="U120" s="264" t="s">
        <v>458</v>
      </c>
      <c r="V120" s="289"/>
    </row>
    <row r="121" spans="1:22" ht="51.75" thickBot="1">
      <c r="A121" s="280"/>
      <c r="C121" s="295"/>
      <c r="D121" s="295"/>
      <c r="E121" s="292"/>
      <c r="F121" s="260" t="s">
        <v>494</v>
      </c>
      <c r="G121" s="229">
        <v>16</v>
      </c>
      <c r="H121" s="106"/>
      <c r="I121" s="105"/>
      <c r="J121" s="105" t="s">
        <v>19</v>
      </c>
      <c r="K121" s="107"/>
      <c r="L121" s="107"/>
      <c r="M121" s="231">
        <v>108</v>
      </c>
      <c r="N121" s="293" t="s">
        <v>654</v>
      </c>
      <c r="O121" s="71">
        <v>43465</v>
      </c>
      <c r="P121" s="104"/>
      <c r="Q121" s="261" t="s">
        <v>449</v>
      </c>
      <c r="R121" s="286">
        <v>40000000</v>
      </c>
      <c r="S121" s="287">
        <v>0</v>
      </c>
      <c r="T121" s="297"/>
      <c r="U121" s="264"/>
      <c r="V121" s="289"/>
    </row>
    <row r="122" spans="1:22" ht="51.75" thickBot="1">
      <c r="A122" s="280"/>
      <c r="C122" s="298"/>
      <c r="D122" s="298"/>
      <c r="E122" s="299"/>
      <c r="F122" s="260" t="s">
        <v>480</v>
      </c>
      <c r="G122" s="229">
        <v>18959</v>
      </c>
      <c r="H122" s="106"/>
      <c r="I122" s="105" t="s">
        <v>21</v>
      </c>
      <c r="J122" s="105" t="s">
        <v>19</v>
      </c>
      <c r="K122" s="107"/>
      <c r="L122" s="107"/>
      <c r="M122" s="231">
        <v>109</v>
      </c>
      <c r="N122" s="293" t="s">
        <v>655</v>
      </c>
      <c r="O122" s="71"/>
      <c r="P122" s="104"/>
      <c r="Q122" s="261" t="s">
        <v>449</v>
      </c>
      <c r="R122" s="300">
        <v>30617487</v>
      </c>
      <c r="S122" s="301">
        <v>0</v>
      </c>
      <c r="T122" s="297"/>
      <c r="U122" s="264"/>
      <c r="V122" s="289"/>
    </row>
    <row r="123" spans="1:22" ht="64.5" thickBot="1">
      <c r="A123" s="280"/>
      <c r="C123" s="291" t="s">
        <v>235</v>
      </c>
      <c r="D123" s="291" t="s">
        <v>656</v>
      </c>
      <c r="E123" s="292"/>
      <c r="F123" s="260" t="s">
        <v>494</v>
      </c>
      <c r="G123" s="229">
        <v>60</v>
      </c>
      <c r="H123" s="106"/>
      <c r="I123" s="105" t="s">
        <v>21</v>
      </c>
      <c r="J123" s="105" t="s">
        <v>19</v>
      </c>
      <c r="K123" s="107"/>
      <c r="L123" s="107"/>
      <c r="M123" s="231">
        <v>110</v>
      </c>
      <c r="N123" s="293" t="s">
        <v>657</v>
      </c>
      <c r="O123" s="71">
        <v>43465</v>
      </c>
      <c r="P123" s="104"/>
      <c r="Q123" s="261" t="s">
        <v>449</v>
      </c>
      <c r="R123" s="286">
        <v>30000000</v>
      </c>
      <c r="S123" s="287">
        <v>0</v>
      </c>
      <c r="T123" s="297"/>
      <c r="U123" s="264" t="s">
        <v>458</v>
      </c>
      <c r="V123" s="289"/>
    </row>
    <row r="124" spans="1:22" ht="51.75" thickBot="1">
      <c r="A124" s="280"/>
      <c r="C124" s="295"/>
      <c r="D124" s="295"/>
      <c r="E124" s="292"/>
      <c r="F124" s="260" t="s">
        <v>18</v>
      </c>
      <c r="G124" s="229">
        <v>791236</v>
      </c>
      <c r="H124" s="106"/>
      <c r="I124" s="105" t="s">
        <v>503</v>
      </c>
      <c r="J124" s="105" t="s">
        <v>19</v>
      </c>
      <c r="K124" s="107"/>
      <c r="L124" s="107"/>
      <c r="M124" s="231">
        <v>111</v>
      </c>
      <c r="N124" s="293" t="s">
        <v>281</v>
      </c>
      <c r="O124" s="71">
        <v>43465</v>
      </c>
      <c r="P124" s="104"/>
      <c r="Q124" s="261" t="s">
        <v>449</v>
      </c>
      <c r="R124" s="286">
        <v>20000000</v>
      </c>
      <c r="S124" s="287">
        <v>0</v>
      </c>
      <c r="T124" s="302"/>
      <c r="U124" s="264" t="s">
        <v>458</v>
      </c>
      <c r="V124" s="289"/>
    </row>
    <row r="125" spans="1:22" ht="33.75" thickBot="1">
      <c r="A125" s="280"/>
      <c r="C125" s="295"/>
      <c r="D125" s="295"/>
      <c r="E125" s="292"/>
      <c r="F125" s="260" t="s">
        <v>494</v>
      </c>
      <c r="G125" s="229">
        <v>5</v>
      </c>
      <c r="H125" s="106"/>
      <c r="I125" s="105" t="s">
        <v>503</v>
      </c>
      <c r="J125" s="105" t="s">
        <v>19</v>
      </c>
      <c r="K125" s="107"/>
      <c r="L125" s="107"/>
      <c r="M125" s="231">
        <v>112</v>
      </c>
      <c r="N125" s="293" t="s">
        <v>658</v>
      </c>
      <c r="O125" s="71">
        <v>43465</v>
      </c>
      <c r="P125" s="104"/>
      <c r="Q125" s="261" t="s">
        <v>449</v>
      </c>
      <c r="R125" s="303"/>
      <c r="S125" s="304">
        <v>0</v>
      </c>
      <c r="T125" s="296">
        <v>86</v>
      </c>
      <c r="U125" s="264" t="s">
        <v>458</v>
      </c>
      <c r="V125" s="289"/>
    </row>
    <row r="126" spans="1:22" ht="39" thickBot="1">
      <c r="A126" s="280"/>
      <c r="C126" s="295"/>
      <c r="D126" s="295"/>
      <c r="E126" s="292"/>
      <c r="F126" s="260" t="s">
        <v>494</v>
      </c>
      <c r="G126" s="229">
        <v>15</v>
      </c>
      <c r="H126" s="106"/>
      <c r="I126" s="105" t="s">
        <v>503</v>
      </c>
      <c r="J126" s="105" t="s">
        <v>19</v>
      </c>
      <c r="K126" s="107"/>
      <c r="L126" s="107"/>
      <c r="M126" s="231">
        <v>113</v>
      </c>
      <c r="N126" s="293" t="s">
        <v>282</v>
      </c>
      <c r="O126" s="71">
        <v>43465</v>
      </c>
      <c r="P126" s="104"/>
      <c r="Q126" s="261" t="s">
        <v>449</v>
      </c>
      <c r="R126" s="286">
        <v>25000000</v>
      </c>
      <c r="S126" s="287">
        <v>0</v>
      </c>
      <c r="T126" s="297"/>
      <c r="U126" s="264" t="s">
        <v>458</v>
      </c>
      <c r="V126" s="289"/>
    </row>
    <row r="127" spans="1:22" ht="33.75" thickBot="1">
      <c r="A127" s="280"/>
      <c r="C127" s="295"/>
      <c r="D127" s="295"/>
      <c r="E127" s="292"/>
      <c r="F127" s="260" t="s">
        <v>494</v>
      </c>
      <c r="G127" s="229">
        <v>15</v>
      </c>
      <c r="H127" s="106"/>
      <c r="I127" s="105" t="s">
        <v>503</v>
      </c>
      <c r="J127" s="105" t="s">
        <v>19</v>
      </c>
      <c r="K127" s="107"/>
      <c r="L127" s="107"/>
      <c r="M127" s="231">
        <v>114</v>
      </c>
      <c r="N127" s="293" t="s">
        <v>659</v>
      </c>
      <c r="O127" s="71">
        <v>43465</v>
      </c>
      <c r="P127" s="104"/>
      <c r="Q127" s="261" t="s">
        <v>449</v>
      </c>
      <c r="R127" s="286">
        <v>5000000</v>
      </c>
      <c r="S127" s="287">
        <v>0</v>
      </c>
      <c r="T127" s="297"/>
      <c r="U127" s="264" t="s">
        <v>458</v>
      </c>
      <c r="V127" s="289"/>
    </row>
    <row r="128" spans="1:22" ht="33.75" thickBot="1">
      <c r="A128" s="280"/>
      <c r="C128" s="295"/>
      <c r="D128" s="295"/>
      <c r="E128" s="292"/>
      <c r="F128" s="260" t="s">
        <v>494</v>
      </c>
      <c r="G128" s="229">
        <v>4</v>
      </c>
      <c r="H128" s="106"/>
      <c r="I128" s="105"/>
      <c r="J128" s="105" t="s">
        <v>19</v>
      </c>
      <c r="K128" s="107"/>
      <c r="L128" s="107"/>
      <c r="M128" s="231">
        <v>115</v>
      </c>
      <c r="N128" s="293" t="s">
        <v>283</v>
      </c>
      <c r="O128" s="71">
        <v>43465</v>
      </c>
      <c r="P128" s="104"/>
      <c r="Q128" s="261" t="s">
        <v>449</v>
      </c>
      <c r="R128" s="286">
        <v>15790000</v>
      </c>
      <c r="S128" s="287">
        <v>0</v>
      </c>
      <c r="T128" s="297"/>
      <c r="U128" s="264" t="s">
        <v>458</v>
      </c>
      <c r="V128" s="289"/>
    </row>
    <row r="129" spans="1:22" ht="33.75" thickBot="1">
      <c r="A129" s="280"/>
      <c r="C129" s="295"/>
      <c r="D129" s="295"/>
      <c r="E129" s="292"/>
      <c r="F129" s="260" t="s">
        <v>494</v>
      </c>
      <c r="G129" s="229">
        <v>14</v>
      </c>
      <c r="H129" s="106"/>
      <c r="I129" s="105"/>
      <c r="J129" s="105" t="s">
        <v>19</v>
      </c>
      <c r="K129" s="107"/>
      <c r="L129" s="107"/>
      <c r="M129" s="231">
        <v>116</v>
      </c>
      <c r="N129" s="293" t="s">
        <v>284</v>
      </c>
      <c r="O129" s="71">
        <v>43465</v>
      </c>
      <c r="P129" s="104"/>
      <c r="Q129" s="261" t="s">
        <v>449</v>
      </c>
      <c r="R129" s="286">
        <v>35000000</v>
      </c>
      <c r="S129" s="287">
        <v>0</v>
      </c>
      <c r="T129" s="297"/>
      <c r="U129" s="264" t="s">
        <v>458</v>
      </c>
      <c r="V129" s="289"/>
    </row>
    <row r="130" spans="1:22" ht="39" thickBot="1">
      <c r="A130" s="280"/>
      <c r="C130" s="298"/>
      <c r="D130" s="298"/>
      <c r="E130" s="299"/>
      <c r="F130" s="260" t="s">
        <v>494</v>
      </c>
      <c r="G130" s="229">
        <v>30</v>
      </c>
      <c r="H130" s="106"/>
      <c r="I130" s="105" t="s">
        <v>21</v>
      </c>
      <c r="J130" s="105" t="s">
        <v>19</v>
      </c>
      <c r="K130" s="107"/>
      <c r="L130" s="107"/>
      <c r="M130" s="231">
        <v>117</v>
      </c>
      <c r="N130" s="293" t="s">
        <v>660</v>
      </c>
      <c r="O130" s="71">
        <v>43465</v>
      </c>
      <c r="P130" s="104"/>
      <c r="Q130" s="261" t="s">
        <v>449</v>
      </c>
      <c r="R130" s="305"/>
      <c r="S130" s="306">
        <v>0</v>
      </c>
      <c r="T130" s="302"/>
      <c r="U130" s="264" t="s">
        <v>458</v>
      </c>
      <c r="V130" s="290"/>
    </row>
    <row r="131" spans="1:22" ht="33.75" thickBot="1">
      <c r="A131" s="280"/>
      <c r="C131" s="307" t="s">
        <v>236</v>
      </c>
      <c r="D131" s="292"/>
      <c r="E131" s="292"/>
      <c r="F131" s="260" t="s">
        <v>18</v>
      </c>
      <c r="G131" s="229">
        <v>1298691</v>
      </c>
      <c r="H131" s="106"/>
      <c r="I131" s="105"/>
      <c r="J131" s="105" t="s">
        <v>19</v>
      </c>
      <c r="K131" s="107" t="s">
        <v>661</v>
      </c>
      <c r="L131" s="107"/>
      <c r="M131" s="231">
        <v>119</v>
      </c>
      <c r="N131" s="293" t="s">
        <v>285</v>
      </c>
      <c r="O131" s="71">
        <v>43465</v>
      </c>
      <c r="P131" s="104" t="s">
        <v>662</v>
      </c>
      <c r="Q131" s="261" t="s">
        <v>126</v>
      </c>
      <c r="R131" s="308">
        <v>24077900</v>
      </c>
      <c r="S131" s="306"/>
      <c r="T131" s="309">
        <v>75</v>
      </c>
      <c r="U131" s="264" t="s">
        <v>458</v>
      </c>
      <c r="V131" s="310"/>
    </row>
    <row r="132" spans="1:22" ht="77.25" thickBot="1">
      <c r="A132" s="280"/>
      <c r="C132" s="292"/>
      <c r="D132" s="292"/>
      <c r="E132" s="292"/>
      <c r="F132" s="260" t="s">
        <v>18</v>
      </c>
      <c r="G132" s="229">
        <v>1298691</v>
      </c>
      <c r="H132" s="106"/>
      <c r="I132" s="105"/>
      <c r="J132" s="105" t="s">
        <v>19</v>
      </c>
      <c r="K132" s="107" t="s">
        <v>663</v>
      </c>
      <c r="L132" s="107"/>
      <c r="M132" s="231">
        <v>120</v>
      </c>
      <c r="N132" s="293" t="s">
        <v>286</v>
      </c>
      <c r="O132" s="71">
        <v>43465</v>
      </c>
      <c r="P132" s="104" t="s">
        <v>662</v>
      </c>
      <c r="Q132" s="261" t="s">
        <v>126</v>
      </c>
      <c r="R132" s="308">
        <v>10500000</v>
      </c>
      <c r="S132" s="306"/>
      <c r="T132" s="309">
        <v>75</v>
      </c>
      <c r="U132" s="264" t="s">
        <v>458</v>
      </c>
      <c r="V132" s="310"/>
    </row>
    <row r="133" spans="1:22" ht="51.75" thickBot="1">
      <c r="A133" s="280"/>
      <c r="C133" s="292"/>
      <c r="D133" s="292"/>
      <c r="E133" s="292"/>
      <c r="F133" s="260" t="s">
        <v>18</v>
      </c>
      <c r="G133" s="229">
        <v>1298691</v>
      </c>
      <c r="H133" s="106"/>
      <c r="I133" s="105"/>
      <c r="J133" s="105" t="s">
        <v>19</v>
      </c>
      <c r="K133" s="107" t="s">
        <v>21</v>
      </c>
      <c r="L133" s="107"/>
      <c r="M133" s="231">
        <v>121</v>
      </c>
      <c r="N133" s="293" t="s">
        <v>287</v>
      </c>
      <c r="O133" s="71">
        <v>43465</v>
      </c>
      <c r="P133" s="104" t="s">
        <v>662</v>
      </c>
      <c r="Q133" s="261" t="s">
        <v>126</v>
      </c>
      <c r="R133" s="308">
        <v>58500000</v>
      </c>
      <c r="S133" s="306"/>
      <c r="T133" s="309">
        <v>75</v>
      </c>
      <c r="U133" s="264" t="s">
        <v>458</v>
      </c>
      <c r="V133" s="310"/>
    </row>
    <row r="134" spans="1:22" ht="51.75" thickBot="1">
      <c r="A134" s="280"/>
      <c r="C134" s="292"/>
      <c r="D134" s="292"/>
      <c r="E134" s="292"/>
      <c r="F134" s="260" t="s">
        <v>18</v>
      </c>
      <c r="G134" s="229">
        <v>1298691</v>
      </c>
      <c r="H134" s="106"/>
      <c r="I134" s="105"/>
      <c r="J134" s="105" t="s">
        <v>19</v>
      </c>
      <c r="K134" s="107" t="s">
        <v>21</v>
      </c>
      <c r="L134" s="107"/>
      <c r="M134" s="231">
        <v>122</v>
      </c>
      <c r="N134" s="293" t="s">
        <v>288</v>
      </c>
      <c r="O134" s="71">
        <v>43465</v>
      </c>
      <c r="P134" s="104" t="s">
        <v>662</v>
      </c>
      <c r="Q134" s="261" t="s">
        <v>126</v>
      </c>
      <c r="R134" s="308">
        <v>25000000</v>
      </c>
      <c r="S134" s="306"/>
      <c r="T134" s="309">
        <v>75</v>
      </c>
      <c r="U134" s="264" t="s">
        <v>458</v>
      </c>
      <c r="V134" s="310"/>
    </row>
    <row r="135" spans="1:22" ht="39" thickBot="1">
      <c r="A135" s="280"/>
      <c r="C135" s="292" t="s">
        <v>237</v>
      </c>
      <c r="D135" s="292"/>
      <c r="E135" s="292"/>
      <c r="F135" s="260" t="s">
        <v>18</v>
      </c>
      <c r="G135" s="229">
        <v>1298691</v>
      </c>
      <c r="H135" s="106"/>
      <c r="I135" s="105"/>
      <c r="J135" s="105" t="s">
        <v>19</v>
      </c>
      <c r="K135" s="107" t="s">
        <v>21</v>
      </c>
      <c r="L135" s="107"/>
      <c r="M135" s="231">
        <v>123</v>
      </c>
      <c r="N135" s="293" t="s">
        <v>289</v>
      </c>
      <c r="O135" s="71">
        <v>43465</v>
      </c>
      <c r="P135" s="104" t="s">
        <v>662</v>
      </c>
      <c r="Q135" s="261" t="s">
        <v>126</v>
      </c>
      <c r="R135" s="308">
        <v>82000000</v>
      </c>
      <c r="S135" s="306"/>
      <c r="T135" s="309">
        <v>86</v>
      </c>
      <c r="U135" s="264" t="s">
        <v>458</v>
      </c>
      <c r="V135" s="310"/>
    </row>
    <row r="136" spans="1:22" ht="33.75" thickBot="1">
      <c r="A136" s="280"/>
      <c r="C136" s="292"/>
      <c r="D136" s="292"/>
      <c r="E136" s="292"/>
      <c r="F136" s="260" t="s">
        <v>18</v>
      </c>
      <c r="G136" s="229">
        <v>1298691</v>
      </c>
      <c r="H136" s="106"/>
      <c r="I136" s="105"/>
      <c r="J136" s="105" t="s">
        <v>19</v>
      </c>
      <c r="K136" s="107" t="s">
        <v>661</v>
      </c>
      <c r="L136" s="107"/>
      <c r="M136" s="231">
        <v>124</v>
      </c>
      <c r="N136" s="293" t="s">
        <v>664</v>
      </c>
      <c r="O136" s="71">
        <v>43465</v>
      </c>
      <c r="P136" s="104" t="s">
        <v>662</v>
      </c>
      <c r="Q136" s="261" t="s">
        <v>126</v>
      </c>
      <c r="R136" s="308"/>
      <c r="S136" s="306"/>
      <c r="T136" s="309">
        <v>86</v>
      </c>
      <c r="U136" s="264" t="s">
        <v>458</v>
      </c>
      <c r="V136" s="310"/>
    </row>
    <row r="137" spans="1:22" ht="39" thickBot="1">
      <c r="A137" s="280"/>
      <c r="C137" s="292"/>
      <c r="D137" s="292"/>
      <c r="E137" s="292"/>
      <c r="F137" s="260" t="s">
        <v>481</v>
      </c>
      <c r="G137" s="229">
        <v>1298691</v>
      </c>
      <c r="H137" s="106"/>
      <c r="I137" s="105"/>
      <c r="J137" s="105" t="s">
        <v>19</v>
      </c>
      <c r="K137" s="107" t="s">
        <v>21</v>
      </c>
      <c r="L137" s="107"/>
      <c r="M137" s="231">
        <v>125</v>
      </c>
      <c r="N137" s="293" t="s">
        <v>290</v>
      </c>
      <c r="O137" s="71">
        <v>43465</v>
      </c>
      <c r="P137" s="104" t="s">
        <v>662</v>
      </c>
      <c r="Q137" s="261" t="s">
        <v>126</v>
      </c>
      <c r="R137" s="308">
        <v>4000000</v>
      </c>
      <c r="S137" s="306"/>
      <c r="T137" s="309">
        <v>86</v>
      </c>
      <c r="U137" s="264" t="s">
        <v>458</v>
      </c>
      <c r="V137" s="310"/>
    </row>
    <row r="138" spans="1:22" ht="39" thickBot="1">
      <c r="A138" s="280"/>
      <c r="C138" s="292"/>
      <c r="D138" s="292"/>
      <c r="E138" s="292"/>
      <c r="F138" s="260" t="s">
        <v>18</v>
      </c>
      <c r="G138" s="229">
        <v>1298691</v>
      </c>
      <c r="H138" s="106"/>
      <c r="I138" s="105"/>
      <c r="J138" s="105" t="s">
        <v>19</v>
      </c>
      <c r="K138" s="107" t="s">
        <v>21</v>
      </c>
      <c r="L138" s="107"/>
      <c r="M138" s="231">
        <v>126</v>
      </c>
      <c r="N138" s="293" t="s">
        <v>291</v>
      </c>
      <c r="O138" s="71">
        <v>43465</v>
      </c>
      <c r="P138" s="104" t="s">
        <v>662</v>
      </c>
      <c r="Q138" s="261" t="s">
        <v>126</v>
      </c>
      <c r="R138" s="308">
        <v>4000000</v>
      </c>
      <c r="S138" s="306"/>
      <c r="T138" s="309">
        <v>86</v>
      </c>
      <c r="U138" s="264" t="s">
        <v>458</v>
      </c>
      <c r="V138" s="310"/>
    </row>
    <row r="139" spans="1:22" ht="33.75" thickBot="1">
      <c r="A139" s="280"/>
      <c r="C139" s="292"/>
      <c r="D139" s="292"/>
      <c r="E139" s="292"/>
      <c r="F139" s="260" t="s">
        <v>501</v>
      </c>
      <c r="G139" s="229">
        <v>1298691</v>
      </c>
      <c r="H139" s="106">
        <v>20</v>
      </c>
      <c r="I139" s="105"/>
      <c r="J139" s="105" t="s">
        <v>19</v>
      </c>
      <c r="K139" s="107" t="s">
        <v>21</v>
      </c>
      <c r="L139" s="107"/>
      <c r="M139" s="231">
        <v>127</v>
      </c>
      <c r="N139" s="293" t="s">
        <v>292</v>
      </c>
      <c r="O139" s="71">
        <v>43465</v>
      </c>
      <c r="P139" s="104" t="s">
        <v>662</v>
      </c>
      <c r="Q139" s="261" t="s">
        <v>126</v>
      </c>
      <c r="R139" s="308">
        <v>41000000</v>
      </c>
      <c r="S139" s="306"/>
      <c r="T139" s="309">
        <v>86</v>
      </c>
      <c r="U139" s="264" t="s">
        <v>458</v>
      </c>
      <c r="V139" s="310"/>
    </row>
    <row r="140" spans="1:22" ht="33.75" thickBot="1">
      <c r="A140" s="280"/>
      <c r="C140" s="292"/>
      <c r="D140" s="292"/>
      <c r="E140" s="292"/>
      <c r="F140" s="260" t="s">
        <v>18</v>
      </c>
      <c r="G140" s="229">
        <v>1298691</v>
      </c>
      <c r="H140" s="106">
        <v>1298691</v>
      </c>
      <c r="I140" s="105"/>
      <c r="J140" s="105" t="s">
        <v>19</v>
      </c>
      <c r="K140" s="107" t="s">
        <v>21</v>
      </c>
      <c r="L140" s="107"/>
      <c r="M140" s="231">
        <v>128</v>
      </c>
      <c r="N140" s="293" t="s">
        <v>293</v>
      </c>
      <c r="O140" s="71">
        <v>43465</v>
      </c>
      <c r="P140" s="104" t="s">
        <v>662</v>
      </c>
      <c r="Q140" s="261" t="s">
        <v>126</v>
      </c>
      <c r="R140" s="308">
        <v>33000000</v>
      </c>
      <c r="S140" s="306"/>
      <c r="T140" s="309">
        <v>86</v>
      </c>
      <c r="U140" s="264" t="s">
        <v>458</v>
      </c>
      <c r="V140" s="310"/>
    </row>
    <row r="141" spans="1:22" ht="39" thickBot="1">
      <c r="A141" s="280"/>
      <c r="C141" s="292"/>
      <c r="D141" s="292"/>
      <c r="E141" s="292"/>
      <c r="F141" s="260" t="s">
        <v>18</v>
      </c>
      <c r="G141" s="229">
        <v>1298691</v>
      </c>
      <c r="H141" s="106">
        <v>1298691</v>
      </c>
      <c r="I141" s="105"/>
      <c r="J141" s="105" t="s">
        <v>19</v>
      </c>
      <c r="K141" s="107" t="s">
        <v>21</v>
      </c>
      <c r="L141" s="107"/>
      <c r="M141" s="231">
        <v>129</v>
      </c>
      <c r="N141" s="293" t="s">
        <v>294</v>
      </c>
      <c r="O141" s="71">
        <v>43465</v>
      </c>
      <c r="P141" s="104" t="s">
        <v>662</v>
      </c>
      <c r="Q141" s="261" t="s">
        <v>126</v>
      </c>
      <c r="R141" s="308">
        <v>94515000</v>
      </c>
      <c r="S141" s="306"/>
      <c r="T141" s="309">
        <v>86</v>
      </c>
      <c r="U141" s="264" t="s">
        <v>458</v>
      </c>
      <c r="V141" s="310"/>
    </row>
    <row r="142" spans="1:22" ht="39" thickBot="1">
      <c r="A142" s="281"/>
      <c r="C142" s="292" t="s">
        <v>238</v>
      </c>
      <c r="D142" s="292"/>
      <c r="E142" s="292"/>
      <c r="F142" s="260" t="s">
        <v>501</v>
      </c>
      <c r="G142" s="229">
        <v>1298691</v>
      </c>
      <c r="H142" s="106">
        <v>20</v>
      </c>
      <c r="I142" s="105"/>
      <c r="J142" s="105" t="s">
        <v>19</v>
      </c>
      <c r="K142" s="107"/>
      <c r="L142" s="107"/>
      <c r="M142" s="231">
        <v>130</v>
      </c>
      <c r="N142" s="293" t="s">
        <v>295</v>
      </c>
      <c r="O142" s="71">
        <v>43465</v>
      </c>
      <c r="P142" s="104" t="s">
        <v>662</v>
      </c>
      <c r="Q142" s="261" t="s">
        <v>126</v>
      </c>
      <c r="R142" s="308">
        <v>17000000</v>
      </c>
      <c r="S142" s="306"/>
      <c r="T142" s="309">
        <v>86</v>
      </c>
      <c r="U142" s="264" t="s">
        <v>458</v>
      </c>
      <c r="V142" s="310"/>
    </row>
    <row r="143" spans="1:22" ht="39" customHeight="1" thickBot="1">
      <c r="A143" s="311" t="s">
        <v>434</v>
      </c>
      <c r="C143" s="291" t="s">
        <v>665</v>
      </c>
      <c r="D143" s="291" t="s">
        <v>666</v>
      </c>
      <c r="E143" s="292"/>
      <c r="F143" s="260" t="s">
        <v>18</v>
      </c>
      <c r="G143" s="229">
        <v>791236</v>
      </c>
      <c r="H143" s="106"/>
      <c r="I143" s="105" t="s">
        <v>21</v>
      </c>
      <c r="J143" s="105" t="s">
        <v>19</v>
      </c>
      <c r="K143" s="107"/>
      <c r="L143" s="107"/>
      <c r="M143" s="231">
        <v>118</v>
      </c>
      <c r="N143" s="293" t="s">
        <v>667</v>
      </c>
      <c r="O143" s="71">
        <v>43465</v>
      </c>
      <c r="P143" s="104"/>
      <c r="Q143" s="261" t="s">
        <v>449</v>
      </c>
      <c r="R143" s="262">
        <v>40000000</v>
      </c>
      <c r="S143" s="243"/>
      <c r="T143" s="234">
        <v>86</v>
      </c>
      <c r="U143" s="264" t="s">
        <v>458</v>
      </c>
      <c r="V143" s="288" t="s">
        <v>668</v>
      </c>
    </row>
    <row r="144" spans="1:22" ht="39" thickBot="1">
      <c r="A144" s="312"/>
      <c r="C144" s="295"/>
      <c r="D144" s="295"/>
      <c r="E144" s="292"/>
      <c r="F144" s="260" t="s">
        <v>18</v>
      </c>
      <c r="G144" s="229">
        <v>791236</v>
      </c>
      <c r="H144" s="106"/>
      <c r="I144" s="105" t="s">
        <v>21</v>
      </c>
      <c r="J144" s="105" t="s">
        <v>19</v>
      </c>
      <c r="K144" s="107"/>
      <c r="L144" s="107"/>
      <c r="M144" s="231">
        <v>119</v>
      </c>
      <c r="N144" s="293" t="s">
        <v>669</v>
      </c>
      <c r="O144" s="71">
        <v>43465</v>
      </c>
      <c r="P144" s="104"/>
      <c r="Q144" s="261" t="s">
        <v>449</v>
      </c>
      <c r="R144" s="262">
        <v>15000000</v>
      </c>
      <c r="S144" s="243">
        <v>0</v>
      </c>
      <c r="T144" s="234">
        <v>74</v>
      </c>
      <c r="U144" s="264" t="s">
        <v>458</v>
      </c>
      <c r="V144" s="289"/>
    </row>
    <row r="145" spans="1:22" ht="51.75" thickBot="1">
      <c r="A145" s="312"/>
      <c r="C145" s="295"/>
      <c r="D145" s="295"/>
      <c r="E145" s="292"/>
      <c r="F145" s="260" t="s">
        <v>482</v>
      </c>
      <c r="G145" s="229">
        <f>4560/5</f>
        <v>912</v>
      </c>
      <c r="H145" s="106"/>
      <c r="I145" s="105"/>
      <c r="J145" s="105" t="s">
        <v>19</v>
      </c>
      <c r="K145" s="107"/>
      <c r="L145" s="107"/>
      <c r="M145" s="231">
        <v>120</v>
      </c>
      <c r="N145" s="293" t="s">
        <v>670</v>
      </c>
      <c r="O145" s="71">
        <v>43465</v>
      </c>
      <c r="P145" s="104"/>
      <c r="Q145" s="261" t="s">
        <v>449</v>
      </c>
      <c r="R145" s="262">
        <v>50000000</v>
      </c>
      <c r="S145" s="243">
        <v>0</v>
      </c>
      <c r="T145" s="234">
        <v>86</v>
      </c>
      <c r="U145" s="264" t="s">
        <v>458</v>
      </c>
      <c r="V145" s="289"/>
    </row>
    <row r="146" spans="1:22" ht="64.5" thickBot="1">
      <c r="A146" s="312"/>
      <c r="C146" s="298"/>
      <c r="D146" s="298"/>
      <c r="E146" s="299"/>
      <c r="F146" s="260" t="s">
        <v>18</v>
      </c>
      <c r="G146" s="229">
        <v>300</v>
      </c>
      <c r="H146" s="106"/>
      <c r="I146" s="105" t="s">
        <v>507</v>
      </c>
      <c r="J146" s="105" t="s">
        <v>19</v>
      </c>
      <c r="K146" s="107"/>
      <c r="L146" s="107"/>
      <c r="M146" s="231">
        <v>121</v>
      </c>
      <c r="N146" s="293" t="s">
        <v>671</v>
      </c>
      <c r="O146" s="71">
        <v>43465</v>
      </c>
      <c r="P146" s="104"/>
      <c r="Q146" s="261" t="s">
        <v>449</v>
      </c>
      <c r="R146" s="262">
        <v>30000000</v>
      </c>
      <c r="S146" s="243">
        <v>0</v>
      </c>
      <c r="T146" s="267">
        <v>74</v>
      </c>
      <c r="U146" s="264" t="s">
        <v>458</v>
      </c>
      <c r="V146" s="289"/>
    </row>
    <row r="147" spans="1:22" ht="51.75" thickBot="1">
      <c r="A147" s="312"/>
      <c r="C147" s="291" t="s">
        <v>240</v>
      </c>
      <c r="D147" s="291" t="s">
        <v>672</v>
      </c>
      <c r="E147" s="292"/>
      <c r="F147" s="260" t="s">
        <v>482</v>
      </c>
      <c r="G147" s="229">
        <f>4560*9</f>
        <v>41040</v>
      </c>
      <c r="H147" s="106"/>
      <c r="I147" s="105" t="s">
        <v>21</v>
      </c>
      <c r="J147" s="105" t="s">
        <v>19</v>
      </c>
      <c r="K147" s="107"/>
      <c r="L147" s="107"/>
      <c r="M147" s="231">
        <v>122</v>
      </c>
      <c r="N147" s="293" t="s">
        <v>296</v>
      </c>
      <c r="O147" s="71">
        <v>43465</v>
      </c>
      <c r="P147" s="104"/>
      <c r="Q147" s="261" t="s">
        <v>449</v>
      </c>
      <c r="R147" s="262">
        <v>30000000</v>
      </c>
      <c r="S147" s="243">
        <v>0</v>
      </c>
      <c r="T147" s="270"/>
      <c r="U147" s="264" t="s">
        <v>458</v>
      </c>
      <c r="V147" s="289"/>
    </row>
    <row r="148" spans="1:22" ht="39" thickBot="1">
      <c r="A148" s="312"/>
      <c r="C148" s="295"/>
      <c r="D148" s="295"/>
      <c r="E148" s="292"/>
      <c r="F148" s="260" t="s">
        <v>494</v>
      </c>
      <c r="G148" s="229">
        <v>30</v>
      </c>
      <c r="H148" s="106"/>
      <c r="I148" s="105" t="s">
        <v>21</v>
      </c>
      <c r="J148" s="105" t="s">
        <v>19</v>
      </c>
      <c r="K148" s="107"/>
      <c r="L148" s="107"/>
      <c r="M148" s="231">
        <v>123</v>
      </c>
      <c r="N148" s="293" t="s">
        <v>673</v>
      </c>
      <c r="O148" s="71">
        <v>43465</v>
      </c>
      <c r="P148" s="104"/>
      <c r="Q148" s="261" t="s">
        <v>449</v>
      </c>
      <c r="R148" s="262">
        <v>5000000</v>
      </c>
      <c r="S148" s="243">
        <v>0</v>
      </c>
      <c r="T148" s="234">
        <v>86</v>
      </c>
      <c r="U148" s="264" t="s">
        <v>458</v>
      </c>
      <c r="V148" s="289"/>
    </row>
    <row r="149" spans="1:22" ht="51.75" thickBot="1">
      <c r="A149" s="312"/>
      <c r="C149" s="295"/>
      <c r="D149" s="295"/>
      <c r="E149" s="292"/>
      <c r="F149" s="260" t="s">
        <v>482</v>
      </c>
      <c r="G149" s="229">
        <f>4560*5</f>
        <v>22800</v>
      </c>
      <c r="H149" s="106"/>
      <c r="I149" s="105"/>
      <c r="J149" s="105" t="s">
        <v>19</v>
      </c>
      <c r="K149" s="107"/>
      <c r="L149" s="107"/>
      <c r="M149" s="231">
        <v>137</v>
      </c>
      <c r="N149" s="293" t="s">
        <v>674</v>
      </c>
      <c r="O149" s="71">
        <v>43465</v>
      </c>
      <c r="P149" s="104"/>
      <c r="Q149" s="261" t="s">
        <v>449</v>
      </c>
      <c r="R149" s="262">
        <v>12000000</v>
      </c>
      <c r="S149" s="243">
        <v>0</v>
      </c>
      <c r="T149" s="234">
        <v>74</v>
      </c>
      <c r="U149" s="264" t="s">
        <v>459</v>
      </c>
      <c r="V149" s="289"/>
    </row>
    <row r="150" spans="1:22" ht="38.25" customHeight="1">
      <c r="A150" s="312"/>
      <c r="C150" s="295"/>
      <c r="D150" s="295"/>
      <c r="E150" s="292"/>
      <c r="F150" s="206" t="s">
        <v>494</v>
      </c>
      <c r="G150" s="314">
        <v>30</v>
      </c>
      <c r="H150" s="315"/>
      <c r="I150" s="206" t="s">
        <v>21</v>
      </c>
      <c r="J150" s="206" t="s">
        <v>19</v>
      </c>
      <c r="K150" s="258"/>
      <c r="L150" s="258"/>
      <c r="M150" s="209">
        <v>138</v>
      </c>
      <c r="N150" s="316" t="s">
        <v>297</v>
      </c>
      <c r="O150" s="317">
        <v>43465</v>
      </c>
      <c r="P150" s="237"/>
      <c r="Q150" s="261" t="s">
        <v>449</v>
      </c>
      <c r="R150" s="262">
        <v>10000000</v>
      </c>
      <c r="S150" s="243">
        <v>0</v>
      </c>
      <c r="T150" s="267">
        <v>86</v>
      </c>
      <c r="U150" s="264" t="s">
        <v>458</v>
      </c>
      <c r="V150" s="289"/>
    </row>
    <row r="151" spans="1:22" ht="33.75" thickBot="1">
      <c r="A151" s="312"/>
      <c r="C151" s="295"/>
      <c r="D151" s="295"/>
      <c r="E151" s="292"/>
      <c r="F151" s="221"/>
      <c r="G151" s="318"/>
      <c r="H151" s="319"/>
      <c r="I151" s="221"/>
      <c r="J151" s="221"/>
      <c r="K151" s="223"/>
      <c r="L151" s="223"/>
      <c r="M151" s="224"/>
      <c r="N151" s="320"/>
      <c r="O151" s="321"/>
      <c r="P151" s="322"/>
      <c r="Q151" s="261" t="s">
        <v>449</v>
      </c>
      <c r="R151" s="262">
        <v>20000000</v>
      </c>
      <c r="S151" s="243">
        <v>0</v>
      </c>
      <c r="T151" s="275"/>
      <c r="U151" s="264" t="s">
        <v>459</v>
      </c>
      <c r="V151" s="289"/>
    </row>
    <row r="152" spans="1:22" ht="51.75" thickBot="1">
      <c r="A152" s="312"/>
      <c r="C152" s="298"/>
      <c r="D152" s="298"/>
      <c r="E152" s="299"/>
      <c r="F152" s="260" t="s">
        <v>494</v>
      </c>
      <c r="G152" s="229">
        <v>30</v>
      </c>
      <c r="H152" s="106"/>
      <c r="I152" s="105"/>
      <c r="J152" s="105" t="s">
        <v>19</v>
      </c>
      <c r="K152" s="107"/>
      <c r="L152" s="107"/>
      <c r="M152" s="231">
        <v>140</v>
      </c>
      <c r="N152" s="293" t="s">
        <v>675</v>
      </c>
      <c r="O152" s="71">
        <v>43465</v>
      </c>
      <c r="P152" s="104"/>
      <c r="Q152" s="261" t="s">
        <v>449</v>
      </c>
      <c r="R152" s="262">
        <v>0</v>
      </c>
      <c r="S152" s="243">
        <v>0</v>
      </c>
      <c r="T152" s="270"/>
      <c r="U152" s="264" t="s">
        <v>458</v>
      </c>
      <c r="V152" s="289"/>
    </row>
    <row r="153" spans="1:22" ht="64.5" thickBot="1">
      <c r="A153" s="312"/>
      <c r="C153" s="291" t="s">
        <v>665</v>
      </c>
      <c r="D153" s="291" t="s">
        <v>666</v>
      </c>
      <c r="E153" s="292"/>
      <c r="F153" s="260" t="s">
        <v>501</v>
      </c>
      <c r="G153" s="229">
        <v>60</v>
      </c>
      <c r="H153" s="106"/>
      <c r="I153" s="105" t="s">
        <v>21</v>
      </c>
      <c r="J153" s="105" t="s">
        <v>19</v>
      </c>
      <c r="K153" s="107"/>
      <c r="L153" s="107"/>
      <c r="M153" s="231">
        <v>142</v>
      </c>
      <c r="N153" s="293" t="s">
        <v>676</v>
      </c>
      <c r="O153" s="71">
        <v>43465</v>
      </c>
      <c r="P153" s="104"/>
      <c r="Q153" s="261" t="s">
        <v>449</v>
      </c>
      <c r="R153" s="262">
        <v>50000000</v>
      </c>
      <c r="S153" s="243">
        <v>0</v>
      </c>
      <c r="T153" s="267">
        <v>74</v>
      </c>
      <c r="U153" s="264" t="s">
        <v>458</v>
      </c>
      <c r="V153" s="289"/>
    </row>
    <row r="154" spans="1:22" ht="51.75" thickBot="1">
      <c r="A154" s="312"/>
      <c r="C154" s="295"/>
      <c r="D154" s="295"/>
      <c r="E154" s="292"/>
      <c r="F154" s="260" t="s">
        <v>482</v>
      </c>
      <c r="G154" s="229">
        <f>132240/29</f>
        <v>4560</v>
      </c>
      <c r="H154" s="106"/>
      <c r="I154" s="105"/>
      <c r="J154" s="105" t="s">
        <v>19</v>
      </c>
      <c r="K154" s="107"/>
      <c r="L154" s="107"/>
      <c r="M154" s="231">
        <v>143</v>
      </c>
      <c r="N154" s="293" t="s">
        <v>677</v>
      </c>
      <c r="O154" s="71">
        <v>43465</v>
      </c>
      <c r="P154" s="104"/>
      <c r="Q154" s="261" t="s">
        <v>449</v>
      </c>
      <c r="R154" s="262">
        <v>45000000</v>
      </c>
      <c r="S154" s="243">
        <v>0</v>
      </c>
      <c r="T154" s="275"/>
      <c r="U154" s="264" t="s">
        <v>458</v>
      </c>
      <c r="V154" s="289"/>
    </row>
    <row r="155" spans="1:22" ht="115.5" thickBot="1">
      <c r="A155" s="312"/>
      <c r="C155" s="298"/>
      <c r="D155" s="298"/>
      <c r="E155" s="299"/>
      <c r="F155" s="260" t="s">
        <v>494</v>
      </c>
      <c r="G155" s="229">
        <v>60</v>
      </c>
      <c r="H155" s="106"/>
      <c r="I155" s="105" t="s">
        <v>21</v>
      </c>
      <c r="J155" s="105" t="s">
        <v>19</v>
      </c>
      <c r="K155" s="107"/>
      <c r="L155" s="107"/>
      <c r="M155" s="231">
        <v>144</v>
      </c>
      <c r="N155" s="293" t="s">
        <v>678</v>
      </c>
      <c r="O155" s="71">
        <v>43465</v>
      </c>
      <c r="P155" s="104"/>
      <c r="Q155" s="261" t="s">
        <v>449</v>
      </c>
      <c r="R155" s="262">
        <v>50000000</v>
      </c>
      <c r="S155" s="243">
        <v>0</v>
      </c>
      <c r="T155" s="275"/>
      <c r="U155" s="264" t="s">
        <v>458</v>
      </c>
      <c r="V155" s="289"/>
    </row>
    <row r="156" spans="1:22" ht="39" customHeight="1" thickBot="1">
      <c r="A156" s="312"/>
      <c r="C156" s="323" t="s">
        <v>679</v>
      </c>
      <c r="D156" s="299" t="s">
        <v>680</v>
      </c>
      <c r="E156" s="299"/>
      <c r="F156" s="260" t="s">
        <v>494</v>
      </c>
      <c r="G156" s="229">
        <v>290</v>
      </c>
      <c r="H156" s="106"/>
      <c r="I156" s="105" t="s">
        <v>21</v>
      </c>
      <c r="J156" s="105" t="s">
        <v>19</v>
      </c>
      <c r="K156" s="107"/>
      <c r="L156" s="107"/>
      <c r="M156" s="231">
        <v>145</v>
      </c>
      <c r="N156" s="293" t="s">
        <v>298</v>
      </c>
      <c r="O156" s="71">
        <v>43465</v>
      </c>
      <c r="P156" s="104"/>
      <c r="Q156" s="261" t="s">
        <v>449</v>
      </c>
      <c r="R156" s="262">
        <v>20000000</v>
      </c>
      <c r="S156" s="243">
        <v>0</v>
      </c>
      <c r="T156" s="275"/>
      <c r="U156" s="264" t="s">
        <v>458</v>
      </c>
      <c r="V156" s="289"/>
    </row>
    <row r="157" spans="1:22" ht="33.75" thickBot="1">
      <c r="A157" s="312"/>
      <c r="C157" s="323" t="s">
        <v>239</v>
      </c>
      <c r="D157" s="299" t="s">
        <v>680</v>
      </c>
      <c r="E157" s="299"/>
      <c r="F157" s="260" t="s">
        <v>482</v>
      </c>
      <c r="G157" s="229">
        <v>132240</v>
      </c>
      <c r="H157" s="106"/>
      <c r="I157" s="105" t="s">
        <v>21</v>
      </c>
      <c r="J157" s="105" t="s">
        <v>19</v>
      </c>
      <c r="K157" s="107"/>
      <c r="L157" s="107"/>
      <c r="M157" s="231">
        <v>146</v>
      </c>
      <c r="N157" s="293" t="s">
        <v>681</v>
      </c>
      <c r="O157" s="71">
        <v>43465</v>
      </c>
      <c r="P157" s="104"/>
      <c r="Q157" s="261" t="s">
        <v>449</v>
      </c>
      <c r="R157" s="262">
        <v>50000000</v>
      </c>
      <c r="S157" s="243">
        <v>0</v>
      </c>
      <c r="T157" s="275"/>
      <c r="U157" s="264" t="s">
        <v>458</v>
      </c>
      <c r="V157" s="289"/>
    </row>
    <row r="158" spans="1:22" ht="51.75" thickBot="1">
      <c r="A158" s="312"/>
      <c r="C158" s="323" t="s">
        <v>682</v>
      </c>
      <c r="D158" s="299" t="s">
        <v>683</v>
      </c>
      <c r="E158" s="299"/>
      <c r="F158" s="260" t="s">
        <v>482</v>
      </c>
      <c r="G158" s="229">
        <f>132240/29</f>
        <v>4560</v>
      </c>
      <c r="H158" s="106"/>
      <c r="I158" s="105"/>
      <c r="J158" s="105" t="s">
        <v>19</v>
      </c>
      <c r="K158" s="236"/>
      <c r="L158" s="107"/>
      <c r="M158" s="231">
        <v>147</v>
      </c>
      <c r="N158" s="293" t="s">
        <v>684</v>
      </c>
      <c r="O158" s="71">
        <v>43465</v>
      </c>
      <c r="P158" s="104"/>
      <c r="Q158" s="261" t="s">
        <v>449</v>
      </c>
      <c r="R158" s="262">
        <v>80000000</v>
      </c>
      <c r="S158" s="243">
        <v>0</v>
      </c>
      <c r="T158" s="270"/>
      <c r="U158" s="264" t="s">
        <v>458</v>
      </c>
      <c r="V158" s="289"/>
    </row>
    <row r="159" spans="1:22" ht="51.75" thickBot="1">
      <c r="A159" s="312"/>
      <c r="C159" s="291" t="s">
        <v>685</v>
      </c>
      <c r="D159" s="291" t="s">
        <v>686</v>
      </c>
      <c r="E159" s="292"/>
      <c r="F159" s="260" t="s">
        <v>494</v>
      </c>
      <c r="G159" s="229">
        <v>30</v>
      </c>
      <c r="H159" s="106"/>
      <c r="I159" s="105" t="s">
        <v>21</v>
      </c>
      <c r="J159" s="105" t="s">
        <v>19</v>
      </c>
      <c r="K159" s="107"/>
      <c r="L159" s="107"/>
      <c r="M159" s="231">
        <v>148</v>
      </c>
      <c r="N159" s="293" t="s">
        <v>687</v>
      </c>
      <c r="O159" s="71">
        <v>43465</v>
      </c>
      <c r="P159" s="104"/>
      <c r="Q159" s="261" t="s">
        <v>449</v>
      </c>
      <c r="R159" s="262">
        <v>0</v>
      </c>
      <c r="S159" s="243">
        <v>0</v>
      </c>
      <c r="T159" s="267">
        <v>86</v>
      </c>
      <c r="U159" s="264"/>
      <c r="V159" s="289"/>
    </row>
    <row r="160" spans="1:22" ht="33.75" thickBot="1">
      <c r="A160" s="312"/>
      <c r="C160" s="298"/>
      <c r="D160" s="298"/>
      <c r="E160" s="299"/>
      <c r="F160" s="260" t="s">
        <v>494</v>
      </c>
      <c r="G160" s="229">
        <v>20</v>
      </c>
      <c r="H160" s="106"/>
      <c r="I160" s="105" t="s">
        <v>503</v>
      </c>
      <c r="J160" s="105" t="s">
        <v>19</v>
      </c>
      <c r="K160" s="107"/>
      <c r="L160" s="107"/>
      <c r="M160" s="231">
        <v>149</v>
      </c>
      <c r="N160" s="293" t="s">
        <v>300</v>
      </c>
      <c r="O160" s="71">
        <v>43465</v>
      </c>
      <c r="P160" s="104"/>
      <c r="Q160" s="261" t="s">
        <v>449</v>
      </c>
      <c r="R160" s="262">
        <v>2000000</v>
      </c>
      <c r="S160" s="243">
        <v>0</v>
      </c>
      <c r="T160" s="270"/>
      <c r="U160" s="264" t="s">
        <v>458</v>
      </c>
      <c r="V160" s="289"/>
    </row>
    <row r="161" spans="1:22" ht="39" thickBot="1">
      <c r="A161" s="312"/>
      <c r="C161" s="291" t="s">
        <v>241</v>
      </c>
      <c r="D161" s="291" t="s">
        <v>688</v>
      </c>
      <c r="E161" s="292"/>
      <c r="F161" s="260" t="s">
        <v>482</v>
      </c>
      <c r="G161" s="229">
        <f>132240/29</f>
        <v>4560</v>
      </c>
      <c r="H161" s="106"/>
      <c r="I161" s="105"/>
      <c r="J161" s="105" t="s">
        <v>19</v>
      </c>
      <c r="K161" s="107"/>
      <c r="L161" s="107"/>
      <c r="M161" s="231">
        <v>150</v>
      </c>
      <c r="N161" s="293" t="s">
        <v>301</v>
      </c>
      <c r="O161" s="71">
        <v>43465</v>
      </c>
      <c r="P161" s="104"/>
      <c r="Q161" s="261" t="s">
        <v>449</v>
      </c>
      <c r="R161" s="262">
        <v>30000000</v>
      </c>
      <c r="S161" s="243">
        <v>0</v>
      </c>
      <c r="T161" s="267">
        <v>74</v>
      </c>
      <c r="U161" s="264" t="s">
        <v>458</v>
      </c>
      <c r="V161" s="289"/>
    </row>
    <row r="162" spans="1:22" ht="64.5" thickBot="1">
      <c r="A162" s="312"/>
      <c r="C162" s="295"/>
      <c r="D162" s="295"/>
      <c r="E162" s="292"/>
      <c r="F162" s="260" t="s">
        <v>484</v>
      </c>
      <c r="G162" s="229">
        <v>382898</v>
      </c>
      <c r="H162" s="106"/>
      <c r="I162" s="105"/>
      <c r="J162" s="105" t="s">
        <v>19</v>
      </c>
      <c r="K162" s="107"/>
      <c r="L162" s="107"/>
      <c r="M162" s="231">
        <v>151</v>
      </c>
      <c r="N162" s="324" t="s">
        <v>689</v>
      </c>
      <c r="O162" s="71">
        <v>43465</v>
      </c>
      <c r="P162" s="104"/>
      <c r="Q162" s="261" t="s">
        <v>449</v>
      </c>
      <c r="R162" s="262">
        <v>20000000</v>
      </c>
      <c r="S162" s="243">
        <v>0</v>
      </c>
      <c r="T162" s="270"/>
      <c r="U162" s="264" t="s">
        <v>458</v>
      </c>
      <c r="V162" s="289"/>
    </row>
    <row r="163" spans="1:22" ht="102.75" thickBot="1">
      <c r="A163" s="312"/>
      <c r="C163" s="295"/>
      <c r="D163" s="295"/>
      <c r="E163" s="292"/>
      <c r="F163" s="260" t="s">
        <v>494</v>
      </c>
      <c r="G163" s="229">
        <v>90</v>
      </c>
      <c r="H163" s="106"/>
      <c r="I163" s="105" t="s">
        <v>21</v>
      </c>
      <c r="J163" s="105" t="s">
        <v>19</v>
      </c>
      <c r="K163" s="107"/>
      <c r="L163" s="107"/>
      <c r="M163" s="231">
        <v>152</v>
      </c>
      <c r="N163" s="293" t="s">
        <v>302</v>
      </c>
      <c r="O163" s="71">
        <v>43465</v>
      </c>
      <c r="P163" s="104"/>
      <c r="Q163" s="261" t="s">
        <v>449</v>
      </c>
      <c r="R163" s="262">
        <v>30000000</v>
      </c>
      <c r="S163" s="243">
        <v>0</v>
      </c>
      <c r="T163" s="234">
        <v>86</v>
      </c>
      <c r="U163" s="264" t="s">
        <v>459</v>
      </c>
      <c r="V163" s="289"/>
    </row>
    <row r="164" spans="1:22" ht="39" thickBot="1">
      <c r="A164" s="312"/>
      <c r="C164" s="295"/>
      <c r="D164" s="295"/>
      <c r="E164" s="292"/>
      <c r="F164" s="260" t="s">
        <v>494</v>
      </c>
      <c r="G164" s="229">
        <v>28</v>
      </c>
      <c r="H164" s="106"/>
      <c r="I164" s="105"/>
      <c r="J164" s="105" t="s">
        <v>19</v>
      </c>
      <c r="K164" s="107"/>
      <c r="L164" s="107"/>
      <c r="M164" s="231">
        <v>153</v>
      </c>
      <c r="N164" s="293" t="s">
        <v>690</v>
      </c>
      <c r="O164" s="71">
        <v>43465</v>
      </c>
      <c r="P164" s="104"/>
      <c r="Q164" s="261" t="s">
        <v>449</v>
      </c>
      <c r="R164" s="262">
        <v>15000000</v>
      </c>
      <c r="S164" s="243">
        <v>0</v>
      </c>
      <c r="T164" s="234">
        <v>74</v>
      </c>
      <c r="U164" s="264" t="s">
        <v>458</v>
      </c>
      <c r="V164" s="289"/>
    </row>
    <row r="165" spans="1:22" ht="33.75" thickBot="1">
      <c r="A165" s="312"/>
      <c r="C165" s="298"/>
      <c r="D165" s="298"/>
      <c r="E165" s="299"/>
      <c r="F165" s="260" t="s">
        <v>494</v>
      </c>
      <c r="G165" s="229">
        <v>13</v>
      </c>
      <c r="H165" s="106"/>
      <c r="I165" s="105" t="s">
        <v>503</v>
      </c>
      <c r="J165" s="105" t="s">
        <v>19</v>
      </c>
      <c r="K165" s="107"/>
      <c r="L165" s="107"/>
      <c r="M165" s="231">
        <v>154</v>
      </c>
      <c r="N165" s="293" t="s">
        <v>303</v>
      </c>
      <c r="O165" s="71">
        <v>43465</v>
      </c>
      <c r="P165" s="104"/>
      <c r="Q165" s="261" t="s">
        <v>449</v>
      </c>
      <c r="R165" s="262">
        <v>0</v>
      </c>
      <c r="S165" s="243">
        <v>0</v>
      </c>
      <c r="T165" s="267">
        <v>86</v>
      </c>
      <c r="U165" s="264" t="s">
        <v>458</v>
      </c>
      <c r="V165" s="289"/>
    </row>
    <row r="166" spans="1:22" ht="39" thickBot="1">
      <c r="A166" s="312"/>
      <c r="C166" s="291" t="s">
        <v>242</v>
      </c>
      <c r="D166" s="291" t="s">
        <v>691</v>
      </c>
      <c r="E166" s="292"/>
      <c r="F166" s="260" t="s">
        <v>494</v>
      </c>
      <c r="G166" s="229">
        <v>15</v>
      </c>
      <c r="H166" s="106">
        <v>15</v>
      </c>
      <c r="I166" s="105" t="s">
        <v>503</v>
      </c>
      <c r="J166" s="105" t="s">
        <v>19</v>
      </c>
      <c r="K166" s="107"/>
      <c r="L166" s="107"/>
      <c r="M166" s="231">
        <v>155</v>
      </c>
      <c r="N166" s="293" t="s">
        <v>692</v>
      </c>
      <c r="O166" s="71">
        <v>43465</v>
      </c>
      <c r="P166" s="104"/>
      <c r="Q166" s="261" t="s">
        <v>449</v>
      </c>
      <c r="R166" s="262">
        <v>0</v>
      </c>
      <c r="S166" s="243"/>
      <c r="T166" s="275"/>
      <c r="U166" s="264" t="s">
        <v>458</v>
      </c>
      <c r="V166" s="289"/>
    </row>
    <row r="167" spans="1:22" ht="39" thickBot="1">
      <c r="A167" s="312"/>
      <c r="C167" s="295"/>
      <c r="D167" s="295"/>
      <c r="E167" s="292"/>
      <c r="F167" s="260" t="s">
        <v>494</v>
      </c>
      <c r="G167" s="229">
        <v>10</v>
      </c>
      <c r="H167" s="106"/>
      <c r="I167" s="105" t="s">
        <v>510</v>
      </c>
      <c r="J167" s="105" t="s">
        <v>19</v>
      </c>
      <c r="K167" s="107"/>
      <c r="L167" s="107"/>
      <c r="M167" s="231">
        <v>156</v>
      </c>
      <c r="N167" s="293" t="s">
        <v>693</v>
      </c>
      <c r="O167" s="71">
        <v>43465</v>
      </c>
      <c r="P167" s="104"/>
      <c r="Q167" s="261" t="s">
        <v>449</v>
      </c>
      <c r="R167" s="262">
        <v>15000000</v>
      </c>
      <c r="S167" s="243">
        <v>0</v>
      </c>
      <c r="T167" s="275"/>
      <c r="U167" s="264" t="s">
        <v>458</v>
      </c>
      <c r="V167" s="289"/>
    </row>
    <row r="168" spans="1:22" ht="39" thickBot="1">
      <c r="A168" s="312"/>
      <c r="C168" s="295"/>
      <c r="D168" s="295"/>
      <c r="E168" s="292"/>
      <c r="F168" s="260" t="s">
        <v>494</v>
      </c>
      <c r="G168" s="229">
        <v>30</v>
      </c>
      <c r="H168" s="106"/>
      <c r="I168" s="105" t="s">
        <v>21</v>
      </c>
      <c r="J168" s="105" t="s">
        <v>19</v>
      </c>
      <c r="K168" s="107"/>
      <c r="L168" s="107"/>
      <c r="M168" s="231">
        <v>157</v>
      </c>
      <c r="N168" s="293" t="s">
        <v>304</v>
      </c>
      <c r="O168" s="71">
        <v>43465</v>
      </c>
      <c r="P168" s="104"/>
      <c r="Q168" s="261" t="s">
        <v>449</v>
      </c>
      <c r="R168" s="262">
        <v>0</v>
      </c>
      <c r="S168" s="243">
        <v>0</v>
      </c>
      <c r="T168" s="270"/>
      <c r="U168" s="264" t="s">
        <v>458</v>
      </c>
      <c r="V168" s="289"/>
    </row>
    <row r="169" spans="1:22" ht="39" thickBot="1">
      <c r="A169" s="313"/>
      <c r="C169" s="298"/>
      <c r="D169" s="298"/>
      <c r="E169" s="299"/>
      <c r="F169" s="260" t="s">
        <v>18</v>
      </c>
      <c r="G169" s="229">
        <f>1298691/29</f>
        <v>44782.448275862072</v>
      </c>
      <c r="H169" s="106"/>
      <c r="I169" s="105" t="s">
        <v>21</v>
      </c>
      <c r="J169" s="105" t="s">
        <v>19</v>
      </c>
      <c r="K169" s="107"/>
      <c r="L169" s="107"/>
      <c r="M169" s="231">
        <v>158</v>
      </c>
      <c r="N169" s="293" t="s">
        <v>694</v>
      </c>
      <c r="O169" s="71">
        <v>43465</v>
      </c>
      <c r="P169" s="104"/>
      <c r="Q169" s="261" t="s">
        <v>449</v>
      </c>
      <c r="R169" s="262">
        <v>25000000</v>
      </c>
      <c r="S169" s="243">
        <v>0</v>
      </c>
      <c r="T169" s="234">
        <v>74</v>
      </c>
      <c r="U169" s="264" t="s">
        <v>458</v>
      </c>
      <c r="V169" s="290"/>
    </row>
    <row r="170" spans="1:22" ht="53.25" customHeight="1" thickBot="1">
      <c r="A170" s="326" t="s">
        <v>435</v>
      </c>
      <c r="C170" s="291" t="s">
        <v>243</v>
      </c>
      <c r="D170" s="291" t="s">
        <v>695</v>
      </c>
      <c r="E170" s="292"/>
      <c r="F170" s="260" t="s">
        <v>480</v>
      </c>
      <c r="G170" s="229">
        <f>18959/29*7</f>
        <v>4576.3103448275861</v>
      </c>
      <c r="H170" s="106"/>
      <c r="I170" s="105"/>
      <c r="J170" s="105" t="s">
        <v>19</v>
      </c>
      <c r="K170" s="107"/>
      <c r="L170" s="107"/>
      <c r="M170" s="231">
        <v>160</v>
      </c>
      <c r="N170" s="293" t="s">
        <v>696</v>
      </c>
      <c r="O170" s="71">
        <v>43465</v>
      </c>
      <c r="P170" s="104"/>
      <c r="Q170" s="261" t="s">
        <v>449</v>
      </c>
      <c r="R170" s="262">
        <v>35000000</v>
      </c>
      <c r="S170" s="243">
        <v>0</v>
      </c>
      <c r="T170" s="234">
        <v>71</v>
      </c>
      <c r="U170" s="264" t="s">
        <v>458</v>
      </c>
      <c r="V170" s="288" t="s">
        <v>697</v>
      </c>
    </row>
    <row r="171" spans="1:22" ht="33.75" thickBot="1">
      <c r="A171" s="327"/>
      <c r="C171" s="295"/>
      <c r="D171" s="295"/>
      <c r="E171" s="292"/>
      <c r="F171" s="260" t="s">
        <v>494</v>
      </c>
      <c r="G171" s="229">
        <v>1298</v>
      </c>
      <c r="H171" s="106"/>
      <c r="I171" s="105"/>
      <c r="J171" s="105" t="s">
        <v>19</v>
      </c>
      <c r="K171" s="107"/>
      <c r="L171" s="107"/>
      <c r="M171" s="231">
        <v>161</v>
      </c>
      <c r="N171" s="293" t="s">
        <v>305</v>
      </c>
      <c r="O171" s="71">
        <v>43465</v>
      </c>
      <c r="P171" s="104"/>
      <c r="Q171" s="261" t="s">
        <v>449</v>
      </c>
      <c r="R171" s="262">
        <v>0</v>
      </c>
      <c r="S171" s="243">
        <v>0</v>
      </c>
      <c r="T171" s="267">
        <v>86</v>
      </c>
      <c r="U171" s="264" t="s">
        <v>458</v>
      </c>
      <c r="V171" s="329"/>
    </row>
    <row r="172" spans="1:22" ht="33.75" thickBot="1">
      <c r="A172" s="327"/>
      <c r="C172" s="295"/>
      <c r="D172" s="295"/>
      <c r="E172" s="292"/>
      <c r="F172" s="260" t="s">
        <v>494</v>
      </c>
      <c r="G172" s="229">
        <v>30</v>
      </c>
      <c r="H172" s="106"/>
      <c r="I172" s="105" t="s">
        <v>21</v>
      </c>
      <c r="J172" s="105" t="s">
        <v>19</v>
      </c>
      <c r="K172" s="107"/>
      <c r="L172" s="107"/>
      <c r="M172" s="231">
        <v>162</v>
      </c>
      <c r="N172" s="293" t="s">
        <v>306</v>
      </c>
      <c r="O172" s="71">
        <v>43465</v>
      </c>
      <c r="P172" s="104"/>
      <c r="Q172" s="261" t="s">
        <v>449</v>
      </c>
      <c r="R172" s="262"/>
      <c r="S172" s="243">
        <v>0</v>
      </c>
      <c r="T172" s="275"/>
      <c r="U172" s="264" t="s">
        <v>458</v>
      </c>
      <c r="V172" s="329"/>
    </row>
    <row r="173" spans="1:22" ht="39" thickBot="1">
      <c r="A173" s="327"/>
      <c r="C173" s="295"/>
      <c r="D173" s="295"/>
      <c r="E173" s="292"/>
      <c r="F173" s="260" t="s">
        <v>480</v>
      </c>
      <c r="G173" s="229">
        <f>18959/2</f>
        <v>9479.5</v>
      </c>
      <c r="H173" s="106">
        <v>83</v>
      </c>
      <c r="I173" s="105" t="s">
        <v>21</v>
      </c>
      <c r="J173" s="105" t="s">
        <v>19</v>
      </c>
      <c r="K173" s="107">
        <v>17</v>
      </c>
      <c r="L173" s="107"/>
      <c r="M173" s="231">
        <v>163</v>
      </c>
      <c r="N173" s="293" t="s">
        <v>307</v>
      </c>
      <c r="O173" s="71">
        <v>43465</v>
      </c>
      <c r="P173" s="104"/>
      <c r="Q173" s="261" t="s">
        <v>449</v>
      </c>
      <c r="R173" s="262">
        <v>0</v>
      </c>
      <c r="S173" s="243">
        <v>0</v>
      </c>
      <c r="T173" s="275"/>
      <c r="U173" s="264" t="s">
        <v>458</v>
      </c>
      <c r="V173" s="329"/>
    </row>
    <row r="174" spans="1:22" ht="39" thickBot="1">
      <c r="A174" s="327"/>
      <c r="C174" s="295"/>
      <c r="D174" s="295"/>
      <c r="E174" s="292"/>
      <c r="F174" s="260" t="s">
        <v>494</v>
      </c>
      <c r="G174" s="229">
        <v>30</v>
      </c>
      <c r="H174" s="106"/>
      <c r="I174" s="105" t="s">
        <v>21</v>
      </c>
      <c r="J174" s="105" t="s">
        <v>19</v>
      </c>
      <c r="K174" s="107"/>
      <c r="L174" s="107"/>
      <c r="M174" s="231">
        <v>164</v>
      </c>
      <c r="N174" s="293" t="s">
        <v>698</v>
      </c>
      <c r="O174" s="71">
        <v>43465</v>
      </c>
      <c r="P174" s="104"/>
      <c r="Q174" s="261" t="s">
        <v>449</v>
      </c>
      <c r="R174" s="262"/>
      <c r="S174" s="243">
        <v>0</v>
      </c>
      <c r="T174" s="270"/>
      <c r="U174" s="264" t="s">
        <v>458</v>
      </c>
      <c r="V174" s="329"/>
    </row>
    <row r="175" spans="1:22" ht="39" thickBot="1">
      <c r="A175" s="327"/>
      <c r="C175" s="295"/>
      <c r="D175" s="295"/>
      <c r="E175" s="292"/>
      <c r="F175" s="260" t="s">
        <v>18</v>
      </c>
      <c r="G175" s="229">
        <v>791236</v>
      </c>
      <c r="H175" s="106"/>
      <c r="I175" s="105" t="s">
        <v>21</v>
      </c>
      <c r="J175" s="105" t="s">
        <v>19</v>
      </c>
      <c r="K175" s="107"/>
      <c r="L175" s="107"/>
      <c r="M175" s="231">
        <v>165</v>
      </c>
      <c r="N175" s="293" t="s">
        <v>699</v>
      </c>
      <c r="O175" s="71">
        <v>43465</v>
      </c>
      <c r="P175" s="104"/>
      <c r="Q175" s="261" t="s">
        <v>449</v>
      </c>
      <c r="R175" s="262">
        <v>9000000</v>
      </c>
      <c r="S175" s="243">
        <v>0</v>
      </c>
      <c r="T175" s="234">
        <v>71</v>
      </c>
      <c r="U175" s="264" t="s">
        <v>458</v>
      </c>
      <c r="V175" s="329"/>
    </row>
    <row r="176" spans="1:22" ht="33.75" thickBot="1">
      <c r="A176" s="327"/>
      <c r="C176" s="295"/>
      <c r="D176" s="295"/>
      <c r="E176" s="292"/>
      <c r="F176" s="260" t="s">
        <v>494</v>
      </c>
      <c r="G176" s="229">
        <v>602</v>
      </c>
      <c r="H176" s="106"/>
      <c r="I176" s="105" t="s">
        <v>503</v>
      </c>
      <c r="J176" s="105" t="s">
        <v>19</v>
      </c>
      <c r="K176" s="107"/>
      <c r="L176" s="107"/>
      <c r="M176" s="231">
        <v>166</v>
      </c>
      <c r="N176" s="293" t="s">
        <v>308</v>
      </c>
      <c r="O176" s="71">
        <v>43465</v>
      </c>
      <c r="P176" s="104"/>
      <c r="Q176" s="261" t="s">
        <v>449</v>
      </c>
      <c r="R176" s="262">
        <v>20000000</v>
      </c>
      <c r="S176" s="243">
        <v>0</v>
      </c>
      <c r="T176" s="234">
        <v>86</v>
      </c>
      <c r="U176" s="264" t="s">
        <v>458</v>
      </c>
      <c r="V176" s="329"/>
    </row>
    <row r="177" spans="1:22" ht="39" thickBot="1">
      <c r="A177" s="327"/>
      <c r="C177" s="298"/>
      <c r="D177" s="298"/>
      <c r="E177" s="299"/>
      <c r="F177" s="260" t="s">
        <v>480</v>
      </c>
      <c r="G177" s="229">
        <v>18959</v>
      </c>
      <c r="H177" s="106"/>
      <c r="I177" s="105"/>
      <c r="J177" s="105" t="s">
        <v>19</v>
      </c>
      <c r="K177" s="107"/>
      <c r="L177" s="107"/>
      <c r="M177" s="231">
        <v>167</v>
      </c>
      <c r="N177" s="293" t="s">
        <v>700</v>
      </c>
      <c r="O177" s="71">
        <v>43465</v>
      </c>
      <c r="P177" s="104"/>
      <c r="Q177" s="261" t="s">
        <v>449</v>
      </c>
      <c r="R177" s="262">
        <v>21000000</v>
      </c>
      <c r="S177" s="243">
        <v>0</v>
      </c>
      <c r="T177" s="234">
        <v>71</v>
      </c>
      <c r="U177" s="264" t="s">
        <v>458</v>
      </c>
      <c r="V177" s="329"/>
    </row>
    <row r="178" spans="1:22" ht="39" thickBot="1">
      <c r="A178" s="327"/>
      <c r="C178" s="325" t="s">
        <v>244</v>
      </c>
      <c r="D178" s="325" t="s">
        <v>701</v>
      </c>
      <c r="E178" s="292"/>
      <c r="F178" s="260" t="s">
        <v>494</v>
      </c>
      <c r="G178" s="229">
        <v>20</v>
      </c>
      <c r="H178" s="106"/>
      <c r="I178" s="105" t="s">
        <v>503</v>
      </c>
      <c r="J178" s="105" t="s">
        <v>19</v>
      </c>
      <c r="K178" s="107"/>
      <c r="L178" s="107"/>
      <c r="M178" s="231">
        <v>168</v>
      </c>
      <c r="N178" s="293" t="s">
        <v>309</v>
      </c>
      <c r="O178" s="71"/>
      <c r="P178" s="104"/>
      <c r="Q178" s="261" t="s">
        <v>449</v>
      </c>
      <c r="R178" s="262">
        <v>5000000</v>
      </c>
      <c r="S178" s="243">
        <v>0</v>
      </c>
      <c r="T178" s="267">
        <v>86</v>
      </c>
      <c r="U178" s="264" t="s">
        <v>458</v>
      </c>
      <c r="V178" s="329"/>
    </row>
    <row r="179" spans="1:22" ht="33.75" thickBot="1">
      <c r="A179" s="327"/>
      <c r="C179" s="323" t="s">
        <v>245</v>
      </c>
      <c r="D179" s="299" t="s">
        <v>702</v>
      </c>
      <c r="E179" s="299"/>
      <c r="F179" s="260" t="s">
        <v>494</v>
      </c>
      <c r="G179" s="229">
        <v>10</v>
      </c>
      <c r="H179" s="106"/>
      <c r="I179" s="105"/>
      <c r="J179" s="105" t="s">
        <v>19</v>
      </c>
      <c r="K179" s="107"/>
      <c r="L179" s="107"/>
      <c r="M179" s="231">
        <v>170</v>
      </c>
      <c r="N179" s="293" t="s">
        <v>310</v>
      </c>
      <c r="O179" s="71">
        <v>43465</v>
      </c>
      <c r="P179" s="104"/>
      <c r="Q179" s="261" t="s">
        <v>449</v>
      </c>
      <c r="R179" s="262">
        <v>0</v>
      </c>
      <c r="S179" s="243">
        <v>0</v>
      </c>
      <c r="T179" s="275"/>
      <c r="U179" s="264" t="s">
        <v>458</v>
      </c>
      <c r="V179" s="329"/>
    </row>
    <row r="180" spans="1:22" ht="39" thickBot="1">
      <c r="A180" s="327"/>
      <c r="C180" s="323" t="s">
        <v>244</v>
      </c>
      <c r="D180" s="299" t="s">
        <v>701</v>
      </c>
      <c r="E180" s="299"/>
      <c r="F180" s="260" t="s">
        <v>494</v>
      </c>
      <c r="G180" s="229">
        <v>60</v>
      </c>
      <c r="H180" s="106"/>
      <c r="I180" s="105" t="s">
        <v>503</v>
      </c>
      <c r="J180" s="105" t="s">
        <v>19</v>
      </c>
      <c r="K180" s="107"/>
      <c r="L180" s="107"/>
      <c r="M180" s="231">
        <v>172</v>
      </c>
      <c r="N180" s="293" t="s">
        <v>703</v>
      </c>
      <c r="O180" s="71">
        <v>43465</v>
      </c>
      <c r="P180" s="104"/>
      <c r="Q180" s="261" t="s">
        <v>449</v>
      </c>
      <c r="R180" s="262">
        <v>35000000</v>
      </c>
      <c r="S180" s="243">
        <v>0</v>
      </c>
      <c r="T180" s="270"/>
      <c r="U180" s="264" t="s">
        <v>458</v>
      </c>
      <c r="V180" s="329"/>
    </row>
    <row r="181" spans="1:22" ht="39" thickBot="1">
      <c r="A181" s="327"/>
      <c r="C181" s="291" t="s">
        <v>246</v>
      </c>
      <c r="D181" s="291" t="s">
        <v>704</v>
      </c>
      <c r="E181" s="292"/>
      <c r="F181" s="260" t="s">
        <v>18</v>
      </c>
      <c r="G181" s="229">
        <v>791236</v>
      </c>
      <c r="H181" s="106"/>
      <c r="I181" s="105" t="s">
        <v>21</v>
      </c>
      <c r="J181" s="105" t="s">
        <v>19</v>
      </c>
      <c r="K181" s="107"/>
      <c r="L181" s="107"/>
      <c r="M181" s="231">
        <v>173</v>
      </c>
      <c r="N181" s="293" t="s">
        <v>705</v>
      </c>
      <c r="O181" s="71">
        <v>43465</v>
      </c>
      <c r="P181" s="104"/>
      <c r="Q181" s="261" t="s">
        <v>449</v>
      </c>
      <c r="R181" s="262">
        <v>30000000</v>
      </c>
      <c r="S181" s="243">
        <v>0</v>
      </c>
      <c r="T181" s="267">
        <v>71</v>
      </c>
      <c r="U181" s="264" t="s">
        <v>458</v>
      </c>
      <c r="V181" s="329"/>
    </row>
    <row r="182" spans="1:22" ht="43.5" customHeight="1" thickBot="1">
      <c r="A182" s="327"/>
      <c r="C182" s="295"/>
      <c r="D182" s="295"/>
      <c r="E182" s="292"/>
      <c r="F182" s="260" t="s">
        <v>494</v>
      </c>
      <c r="G182" s="229">
        <v>100</v>
      </c>
      <c r="H182" s="106"/>
      <c r="I182" s="105" t="s">
        <v>21</v>
      </c>
      <c r="J182" s="105" t="s">
        <v>19</v>
      </c>
      <c r="K182" s="107"/>
      <c r="L182" s="107"/>
      <c r="M182" s="231">
        <v>174</v>
      </c>
      <c r="N182" s="293" t="s">
        <v>311</v>
      </c>
      <c r="O182" s="71">
        <v>43465</v>
      </c>
      <c r="P182" s="104"/>
      <c r="Q182" s="261" t="s">
        <v>449</v>
      </c>
      <c r="R182" s="262">
        <v>25000000</v>
      </c>
      <c r="S182" s="243">
        <v>0</v>
      </c>
      <c r="T182" s="275"/>
      <c r="U182" s="264" t="s">
        <v>458</v>
      </c>
      <c r="V182" s="329"/>
    </row>
    <row r="183" spans="1:22" ht="33.75" customHeight="1" thickBot="1">
      <c r="A183" s="327"/>
      <c r="C183" s="295"/>
      <c r="D183" s="295"/>
      <c r="E183" s="292"/>
      <c r="F183" s="260" t="s">
        <v>494</v>
      </c>
      <c r="G183" s="229">
        <v>100</v>
      </c>
      <c r="H183" s="106"/>
      <c r="I183" s="105" t="s">
        <v>21</v>
      </c>
      <c r="J183" s="105" t="s">
        <v>19</v>
      </c>
      <c r="K183" s="107"/>
      <c r="L183" s="107"/>
      <c r="M183" s="231">
        <v>175</v>
      </c>
      <c r="N183" s="293" t="s">
        <v>312</v>
      </c>
      <c r="O183" s="71">
        <v>43465</v>
      </c>
      <c r="P183" s="104"/>
      <c r="Q183" s="261" t="s">
        <v>449</v>
      </c>
      <c r="R183" s="262">
        <v>30000000</v>
      </c>
      <c r="S183" s="243">
        <v>0</v>
      </c>
      <c r="T183" s="275"/>
      <c r="U183" s="264" t="s">
        <v>458</v>
      </c>
      <c r="V183" s="329"/>
    </row>
    <row r="184" spans="1:22" ht="38.25" customHeight="1" thickBot="1">
      <c r="A184" s="327"/>
      <c r="C184" s="295"/>
      <c r="D184" s="295"/>
      <c r="E184" s="292"/>
      <c r="F184" s="260" t="s">
        <v>494</v>
      </c>
      <c r="G184" s="229">
        <v>100</v>
      </c>
      <c r="H184" s="106"/>
      <c r="I184" s="105" t="s">
        <v>21</v>
      </c>
      <c r="J184" s="105" t="s">
        <v>19</v>
      </c>
      <c r="K184" s="107"/>
      <c r="L184" s="107"/>
      <c r="M184" s="231">
        <v>176</v>
      </c>
      <c r="N184" s="293" t="s">
        <v>313</v>
      </c>
      <c r="O184" s="71">
        <v>43465</v>
      </c>
      <c r="P184" s="104"/>
      <c r="Q184" s="261" t="s">
        <v>449</v>
      </c>
      <c r="R184" s="262">
        <v>20000000</v>
      </c>
      <c r="S184" s="243">
        <v>0</v>
      </c>
      <c r="T184" s="270"/>
      <c r="U184" s="264" t="s">
        <v>458</v>
      </c>
      <c r="V184" s="329"/>
    </row>
    <row r="185" spans="1:22" ht="39.75" customHeight="1" thickBot="1">
      <c r="A185" s="327"/>
      <c r="C185" s="295"/>
      <c r="D185" s="295"/>
      <c r="E185" s="292"/>
      <c r="F185" s="206" t="s">
        <v>18</v>
      </c>
      <c r="G185" s="314">
        <v>100</v>
      </c>
      <c r="H185" s="315"/>
      <c r="I185" s="206" t="s">
        <v>503</v>
      </c>
      <c r="J185" s="206" t="s">
        <v>19</v>
      </c>
      <c r="K185" s="107"/>
      <c r="L185" s="107"/>
      <c r="M185" s="209">
        <v>177</v>
      </c>
      <c r="N185" s="316" t="s">
        <v>706</v>
      </c>
      <c r="O185" s="71">
        <v>43465</v>
      </c>
      <c r="P185" s="104"/>
      <c r="Q185" s="261" t="s">
        <v>449</v>
      </c>
      <c r="R185" s="262">
        <v>13235840</v>
      </c>
      <c r="S185" s="243">
        <v>0</v>
      </c>
      <c r="T185" s="234">
        <v>77</v>
      </c>
      <c r="U185" s="330" t="s">
        <v>79</v>
      </c>
      <c r="V185" s="329"/>
    </row>
    <row r="186" spans="1:22" ht="42" customHeight="1" thickBot="1">
      <c r="A186" s="327"/>
      <c r="C186" s="295"/>
      <c r="D186" s="295"/>
      <c r="E186" s="292"/>
      <c r="F186" s="221"/>
      <c r="G186" s="318"/>
      <c r="H186" s="319"/>
      <c r="I186" s="221"/>
      <c r="J186" s="221"/>
      <c r="K186" s="107"/>
      <c r="L186" s="107"/>
      <c r="M186" s="224"/>
      <c r="N186" s="320"/>
      <c r="O186" s="71">
        <v>43465</v>
      </c>
      <c r="P186" s="104"/>
      <c r="Q186" s="261" t="s">
        <v>449</v>
      </c>
      <c r="R186" s="262">
        <v>49507100</v>
      </c>
      <c r="S186" s="243">
        <v>0</v>
      </c>
      <c r="T186" s="267">
        <v>71</v>
      </c>
      <c r="U186" s="264" t="s">
        <v>458</v>
      </c>
      <c r="V186" s="329"/>
    </row>
    <row r="187" spans="1:22" ht="33.75" thickBot="1">
      <c r="A187" s="327"/>
      <c r="C187" s="295"/>
      <c r="D187" s="295"/>
      <c r="E187" s="292"/>
      <c r="F187" s="260" t="s">
        <v>494</v>
      </c>
      <c r="G187" s="229">
        <v>25</v>
      </c>
      <c r="H187" s="106"/>
      <c r="I187" s="105" t="s">
        <v>503</v>
      </c>
      <c r="J187" s="105" t="s">
        <v>19</v>
      </c>
      <c r="K187" s="107"/>
      <c r="L187" s="107"/>
      <c r="M187" s="231">
        <v>179</v>
      </c>
      <c r="N187" s="293" t="s">
        <v>314</v>
      </c>
      <c r="O187" s="71">
        <v>43465</v>
      </c>
      <c r="P187" s="104"/>
      <c r="Q187" s="261" t="s">
        <v>449</v>
      </c>
      <c r="R187" s="262">
        <v>15000000</v>
      </c>
      <c r="S187" s="243">
        <v>0</v>
      </c>
      <c r="T187" s="270"/>
      <c r="U187" s="264" t="s">
        <v>458</v>
      </c>
      <c r="V187" s="329"/>
    </row>
    <row r="188" spans="1:22" ht="33.75" thickBot="1">
      <c r="A188" s="327"/>
      <c r="C188" s="295"/>
      <c r="D188" s="295"/>
      <c r="E188" s="292"/>
      <c r="F188" s="206" t="s">
        <v>494</v>
      </c>
      <c r="G188" s="314">
        <v>60</v>
      </c>
      <c r="H188" s="106"/>
      <c r="I188" s="206" t="s">
        <v>503</v>
      </c>
      <c r="J188" s="206" t="s">
        <v>19</v>
      </c>
      <c r="K188" s="107"/>
      <c r="L188" s="107"/>
      <c r="M188" s="231">
        <v>180</v>
      </c>
      <c r="N188" s="316" t="s">
        <v>315</v>
      </c>
      <c r="O188" s="71">
        <v>43465</v>
      </c>
      <c r="P188" s="104"/>
      <c r="Q188" s="261" t="s">
        <v>449</v>
      </c>
      <c r="R188" s="262">
        <v>21218000</v>
      </c>
      <c r="S188" s="243">
        <v>0</v>
      </c>
      <c r="T188" s="234">
        <v>86</v>
      </c>
      <c r="U188" s="264" t="s">
        <v>458</v>
      </c>
      <c r="V188" s="329"/>
    </row>
    <row r="189" spans="1:22" ht="39" thickBot="1">
      <c r="A189" s="327"/>
      <c r="C189" s="295"/>
      <c r="D189" s="295"/>
      <c r="E189" s="292"/>
      <c r="F189" s="221"/>
      <c r="G189" s="318"/>
      <c r="H189" s="106"/>
      <c r="I189" s="221"/>
      <c r="J189" s="221"/>
      <c r="K189" s="107"/>
      <c r="L189" s="107"/>
      <c r="M189" s="231"/>
      <c r="N189" s="320"/>
      <c r="O189" s="71">
        <v>43465</v>
      </c>
      <c r="P189" s="104"/>
      <c r="Q189" s="261" t="s">
        <v>449</v>
      </c>
      <c r="R189" s="262">
        <v>6617920</v>
      </c>
      <c r="S189" s="243">
        <v>0</v>
      </c>
      <c r="T189" s="267">
        <v>77</v>
      </c>
      <c r="U189" s="330" t="s">
        <v>79</v>
      </c>
      <c r="V189" s="329"/>
    </row>
    <row r="190" spans="1:22" ht="39" thickBot="1">
      <c r="A190" s="327"/>
      <c r="C190" s="295"/>
      <c r="D190" s="295"/>
      <c r="E190" s="292"/>
      <c r="F190" s="260" t="s">
        <v>494</v>
      </c>
      <c r="G190" s="229">
        <v>29</v>
      </c>
      <c r="H190" s="106"/>
      <c r="I190" s="105" t="s">
        <v>503</v>
      </c>
      <c r="J190" s="105" t="s">
        <v>19</v>
      </c>
      <c r="K190" s="107"/>
      <c r="L190" s="107"/>
      <c r="M190" s="231">
        <v>181</v>
      </c>
      <c r="N190" s="293" t="s">
        <v>707</v>
      </c>
      <c r="O190" s="71">
        <v>43465</v>
      </c>
      <c r="P190" s="104"/>
      <c r="Q190" s="261" t="s">
        <v>449</v>
      </c>
      <c r="R190" s="262">
        <v>46325442</v>
      </c>
      <c r="S190" s="243">
        <v>42000000</v>
      </c>
      <c r="T190" s="270"/>
      <c r="U190" s="330" t="s">
        <v>79</v>
      </c>
      <c r="V190" s="329"/>
    </row>
    <row r="191" spans="1:22" ht="39" thickBot="1">
      <c r="A191" s="327"/>
      <c r="C191" s="295"/>
      <c r="D191" s="295"/>
      <c r="E191" s="292"/>
      <c r="F191" s="260" t="s">
        <v>18</v>
      </c>
      <c r="G191" s="229">
        <v>200</v>
      </c>
      <c r="H191" s="106"/>
      <c r="I191" s="105" t="s">
        <v>21</v>
      </c>
      <c r="J191" s="105" t="s">
        <v>19</v>
      </c>
      <c r="K191" s="107"/>
      <c r="L191" s="107"/>
      <c r="M191" s="231">
        <v>182</v>
      </c>
      <c r="N191" s="293" t="s">
        <v>316</v>
      </c>
      <c r="O191" s="71">
        <v>43465</v>
      </c>
      <c r="P191" s="104"/>
      <c r="Q191" s="261" t="s">
        <v>449</v>
      </c>
      <c r="R191" s="262">
        <v>45000000</v>
      </c>
      <c r="S191" s="243">
        <v>0</v>
      </c>
      <c r="T191" s="234">
        <v>86</v>
      </c>
      <c r="U191" s="264" t="s">
        <v>458</v>
      </c>
      <c r="V191" s="329"/>
    </row>
    <row r="192" spans="1:22" ht="39" thickBot="1">
      <c r="A192" s="327"/>
      <c r="C192" s="295"/>
      <c r="D192" s="295"/>
      <c r="E192" s="292"/>
      <c r="F192" s="260" t="s">
        <v>18</v>
      </c>
      <c r="G192" s="229">
        <v>400</v>
      </c>
      <c r="H192" s="106"/>
      <c r="I192" s="105" t="s">
        <v>21</v>
      </c>
      <c r="J192" s="105" t="s">
        <v>19</v>
      </c>
      <c r="K192" s="107"/>
      <c r="L192" s="107"/>
      <c r="M192" s="231">
        <v>183</v>
      </c>
      <c r="N192" s="293" t="s">
        <v>708</v>
      </c>
      <c r="O192" s="71">
        <v>43465</v>
      </c>
      <c r="P192" s="104"/>
      <c r="Q192" s="261" t="s">
        <v>449</v>
      </c>
      <c r="R192" s="262">
        <v>17627618</v>
      </c>
      <c r="S192" s="243">
        <v>0</v>
      </c>
      <c r="T192" s="234">
        <v>76</v>
      </c>
      <c r="U192" s="330" t="s">
        <v>79</v>
      </c>
      <c r="V192" s="329"/>
    </row>
    <row r="193" spans="1:22" ht="39" thickBot="1">
      <c r="A193" s="327"/>
      <c r="C193" s="295"/>
      <c r="D193" s="295"/>
      <c r="E193" s="292"/>
      <c r="F193" s="260" t="s">
        <v>18</v>
      </c>
      <c r="G193" s="229">
        <v>791236</v>
      </c>
      <c r="H193" s="106"/>
      <c r="I193" s="105" t="s">
        <v>21</v>
      </c>
      <c r="J193" s="105" t="s">
        <v>19</v>
      </c>
      <c r="K193" s="107"/>
      <c r="L193" s="107"/>
      <c r="M193" s="231">
        <v>184</v>
      </c>
      <c r="N193" s="293" t="s">
        <v>317</v>
      </c>
      <c r="O193" s="71">
        <v>43465</v>
      </c>
      <c r="P193" s="104"/>
      <c r="Q193" s="261" t="s">
        <v>449</v>
      </c>
      <c r="R193" s="262">
        <v>45000000</v>
      </c>
      <c r="S193" s="243">
        <v>0</v>
      </c>
      <c r="T193" s="267">
        <v>71</v>
      </c>
      <c r="U193" s="264" t="s">
        <v>458</v>
      </c>
      <c r="V193" s="329"/>
    </row>
    <row r="194" spans="1:22" ht="39" thickBot="1">
      <c r="A194" s="327"/>
      <c r="C194" s="295"/>
      <c r="D194" s="295"/>
      <c r="E194" s="292"/>
      <c r="F194" s="260" t="s">
        <v>18</v>
      </c>
      <c r="G194" s="229">
        <v>15</v>
      </c>
      <c r="H194" s="106"/>
      <c r="I194" s="105"/>
      <c r="J194" s="105" t="s">
        <v>19</v>
      </c>
      <c r="K194" s="107"/>
      <c r="L194" s="107"/>
      <c r="M194" s="231">
        <v>185</v>
      </c>
      <c r="N194" s="293" t="s">
        <v>709</v>
      </c>
      <c r="O194" s="71">
        <v>43465</v>
      </c>
      <c r="P194" s="104"/>
      <c r="Q194" s="261" t="s">
        <v>449</v>
      </c>
      <c r="R194" s="262">
        <v>45000000</v>
      </c>
      <c r="S194" s="243">
        <v>0</v>
      </c>
      <c r="T194" s="275"/>
      <c r="U194" s="264" t="s">
        <v>458</v>
      </c>
      <c r="V194" s="329"/>
    </row>
    <row r="195" spans="1:22" ht="39" customHeight="1" thickBot="1">
      <c r="A195" s="327"/>
      <c r="C195" s="295"/>
      <c r="D195" s="295"/>
      <c r="E195" s="292"/>
      <c r="F195" s="260" t="s">
        <v>18</v>
      </c>
      <c r="G195" s="229">
        <v>20</v>
      </c>
      <c r="H195" s="106"/>
      <c r="I195" s="105" t="s">
        <v>21</v>
      </c>
      <c r="J195" s="105" t="s">
        <v>19</v>
      </c>
      <c r="K195" s="107"/>
      <c r="L195" s="107"/>
      <c r="M195" s="231">
        <v>186</v>
      </c>
      <c r="N195" s="293" t="s">
        <v>710</v>
      </c>
      <c r="O195" s="71">
        <v>43465</v>
      </c>
      <c r="P195" s="104"/>
      <c r="Q195" s="261" t="s">
        <v>449</v>
      </c>
      <c r="R195" s="262">
        <v>40000000</v>
      </c>
      <c r="S195" s="243">
        <v>0</v>
      </c>
      <c r="T195" s="275"/>
      <c r="U195" s="264" t="s">
        <v>458</v>
      </c>
      <c r="V195" s="329"/>
    </row>
    <row r="196" spans="1:22" ht="39" thickBot="1">
      <c r="A196" s="327"/>
      <c r="C196" s="295"/>
      <c r="D196" s="295"/>
      <c r="E196" s="292"/>
      <c r="F196" s="260" t="s">
        <v>18</v>
      </c>
      <c r="G196" s="229">
        <v>200</v>
      </c>
      <c r="H196" s="106"/>
      <c r="I196" s="105" t="s">
        <v>21</v>
      </c>
      <c r="J196" s="105" t="s">
        <v>19</v>
      </c>
      <c r="K196" s="107"/>
      <c r="L196" s="107"/>
      <c r="M196" s="231">
        <v>187</v>
      </c>
      <c r="N196" s="293" t="s">
        <v>318</v>
      </c>
      <c r="O196" s="71">
        <v>43465</v>
      </c>
      <c r="P196" s="104"/>
      <c r="Q196" s="261" t="s">
        <v>449</v>
      </c>
      <c r="R196" s="262">
        <v>50806400</v>
      </c>
      <c r="S196" s="243">
        <v>0</v>
      </c>
      <c r="T196" s="270"/>
      <c r="U196" s="264" t="s">
        <v>458</v>
      </c>
      <c r="V196" s="329"/>
    </row>
    <row r="197" spans="1:22" ht="39" thickBot="1">
      <c r="A197" s="327"/>
      <c r="C197" s="295"/>
      <c r="D197" s="295"/>
      <c r="E197" s="292"/>
      <c r="F197" s="206" t="s">
        <v>494</v>
      </c>
      <c r="G197" s="314">
        <v>60</v>
      </c>
      <c r="H197" s="106"/>
      <c r="I197" s="206" t="s">
        <v>21</v>
      </c>
      <c r="J197" s="206" t="s">
        <v>19</v>
      </c>
      <c r="K197" s="107"/>
      <c r="L197" s="107"/>
      <c r="M197" s="209">
        <v>188</v>
      </c>
      <c r="N197" s="316" t="s">
        <v>319</v>
      </c>
      <c r="O197" s="71">
        <v>43465</v>
      </c>
      <c r="P197" s="104"/>
      <c r="Q197" s="261" t="s">
        <v>449</v>
      </c>
      <c r="R197" s="262">
        <v>6000000</v>
      </c>
      <c r="S197" s="243">
        <v>0</v>
      </c>
      <c r="T197" s="234">
        <v>76</v>
      </c>
      <c r="U197" s="264" t="s">
        <v>79</v>
      </c>
      <c r="V197" s="329"/>
    </row>
    <row r="198" spans="1:22" ht="33.75" thickBot="1">
      <c r="A198" s="327"/>
      <c r="C198" s="295"/>
      <c r="D198" s="295"/>
      <c r="E198" s="292"/>
      <c r="F198" s="221"/>
      <c r="G198" s="318"/>
      <c r="H198" s="106"/>
      <c r="I198" s="221"/>
      <c r="J198" s="221"/>
      <c r="K198" s="107"/>
      <c r="L198" s="107"/>
      <c r="M198" s="224"/>
      <c r="N198" s="320"/>
      <c r="O198" s="71">
        <v>43465</v>
      </c>
      <c r="P198" s="104"/>
      <c r="Q198" s="261" t="s">
        <v>449</v>
      </c>
      <c r="R198" s="262">
        <v>15000000</v>
      </c>
      <c r="S198" s="243">
        <v>0</v>
      </c>
      <c r="T198" s="234"/>
      <c r="U198" s="264" t="s">
        <v>459</v>
      </c>
      <c r="V198" s="329"/>
    </row>
    <row r="199" spans="1:22" ht="39" thickBot="1">
      <c r="A199" s="327"/>
      <c r="C199" s="295"/>
      <c r="D199" s="295"/>
      <c r="E199" s="292"/>
      <c r="F199" s="260" t="s">
        <v>489</v>
      </c>
      <c r="G199" s="229">
        <v>15</v>
      </c>
      <c r="H199" s="106"/>
      <c r="I199" s="105"/>
      <c r="J199" s="105" t="s">
        <v>19</v>
      </c>
      <c r="K199" s="107"/>
      <c r="L199" s="107"/>
      <c r="M199" s="231">
        <v>189</v>
      </c>
      <c r="N199" s="293" t="s">
        <v>711</v>
      </c>
      <c r="O199" s="71">
        <v>43465</v>
      </c>
      <c r="P199" s="104"/>
      <c r="Q199" s="261" t="s">
        <v>449</v>
      </c>
      <c r="R199" s="262">
        <v>11627618</v>
      </c>
      <c r="S199" s="243">
        <v>0</v>
      </c>
      <c r="T199" s="267">
        <v>76</v>
      </c>
      <c r="U199" s="264" t="s">
        <v>79</v>
      </c>
      <c r="V199" s="329"/>
    </row>
    <row r="200" spans="1:22" ht="39" thickBot="1">
      <c r="A200" s="327"/>
      <c r="C200" s="295"/>
      <c r="D200" s="295"/>
      <c r="E200" s="292"/>
      <c r="F200" s="260" t="s">
        <v>18</v>
      </c>
      <c r="G200" s="229">
        <v>100</v>
      </c>
      <c r="H200" s="106"/>
      <c r="I200" s="105"/>
      <c r="J200" s="105" t="s">
        <v>19</v>
      </c>
      <c r="K200" s="107"/>
      <c r="L200" s="107"/>
      <c r="M200" s="231">
        <v>190</v>
      </c>
      <c r="N200" s="293" t="s">
        <v>712</v>
      </c>
      <c r="O200" s="71">
        <v>43465</v>
      </c>
      <c r="P200" s="104"/>
      <c r="Q200" s="261" t="s">
        <v>449</v>
      </c>
      <c r="R200" s="262">
        <v>35255237</v>
      </c>
      <c r="S200" s="243">
        <v>0</v>
      </c>
      <c r="T200" s="275"/>
      <c r="U200" s="264" t="s">
        <v>79</v>
      </c>
      <c r="V200" s="329"/>
    </row>
    <row r="201" spans="1:22" ht="39" thickBot="1">
      <c r="A201" s="327"/>
      <c r="C201" s="298"/>
      <c r="D201" s="298"/>
      <c r="E201" s="299"/>
      <c r="F201" s="260" t="s">
        <v>494</v>
      </c>
      <c r="G201" s="229">
        <v>30</v>
      </c>
      <c r="H201" s="106"/>
      <c r="I201" s="105" t="s">
        <v>21</v>
      </c>
      <c r="J201" s="105" t="s">
        <v>19</v>
      </c>
      <c r="K201" s="107"/>
      <c r="L201" s="107"/>
      <c r="M201" s="231">
        <v>191</v>
      </c>
      <c r="N201" s="293" t="s">
        <v>713</v>
      </c>
      <c r="O201" s="71">
        <v>43465</v>
      </c>
      <c r="P201" s="104"/>
      <c r="Q201" s="261" t="s">
        <v>449</v>
      </c>
      <c r="R201" s="262">
        <v>105765710</v>
      </c>
      <c r="S201" s="243">
        <v>99000000</v>
      </c>
      <c r="T201" s="270"/>
      <c r="U201" s="264" t="s">
        <v>79</v>
      </c>
      <c r="V201" s="329"/>
    </row>
    <row r="202" spans="1:22" ht="33.75" thickBot="1">
      <c r="A202" s="327"/>
      <c r="C202" s="291" t="s">
        <v>247</v>
      </c>
      <c r="D202" s="291" t="s">
        <v>714</v>
      </c>
      <c r="E202" s="292"/>
      <c r="F202" s="260" t="s">
        <v>494</v>
      </c>
      <c r="G202" s="229">
        <v>100</v>
      </c>
      <c r="H202" s="106"/>
      <c r="I202" s="105" t="s">
        <v>21</v>
      </c>
      <c r="J202" s="105" t="s">
        <v>19</v>
      </c>
      <c r="K202" s="107"/>
      <c r="L202" s="107"/>
      <c r="M202" s="231">
        <v>192</v>
      </c>
      <c r="N202" s="293" t="s">
        <v>320</v>
      </c>
      <c r="O202" s="71">
        <v>43465</v>
      </c>
      <c r="P202" s="104"/>
      <c r="Q202" s="261" t="s">
        <v>449</v>
      </c>
      <c r="R202" s="262">
        <v>60000000</v>
      </c>
      <c r="S202" s="243">
        <v>0</v>
      </c>
      <c r="T202" s="267">
        <v>71</v>
      </c>
      <c r="U202" s="264" t="s">
        <v>458</v>
      </c>
      <c r="V202" s="329"/>
    </row>
    <row r="203" spans="1:22" ht="39" thickBot="1">
      <c r="A203" s="327"/>
      <c r="C203" s="295"/>
      <c r="D203" s="295"/>
      <c r="E203" s="292"/>
      <c r="F203" s="260" t="s">
        <v>480</v>
      </c>
      <c r="G203" s="229">
        <f>18959/12</f>
        <v>1579.9166666666667</v>
      </c>
      <c r="H203" s="106">
        <v>1616</v>
      </c>
      <c r="I203" s="105" t="s">
        <v>21</v>
      </c>
      <c r="J203" s="105" t="s">
        <v>19</v>
      </c>
      <c r="K203" s="107">
        <v>29</v>
      </c>
      <c r="L203" s="107"/>
      <c r="M203" s="231">
        <v>193</v>
      </c>
      <c r="N203" s="293" t="s">
        <v>321</v>
      </c>
      <c r="O203" s="71">
        <v>43465</v>
      </c>
      <c r="P203" s="104"/>
      <c r="Q203" s="261" t="s">
        <v>449</v>
      </c>
      <c r="R203" s="262">
        <v>16000000</v>
      </c>
      <c r="S203" s="243">
        <v>0</v>
      </c>
      <c r="T203" s="275"/>
      <c r="U203" s="264" t="s">
        <v>458</v>
      </c>
      <c r="V203" s="329"/>
    </row>
    <row r="204" spans="1:22" ht="33.75" thickBot="1">
      <c r="A204" s="327"/>
      <c r="C204" s="295"/>
      <c r="D204" s="295"/>
      <c r="E204" s="292"/>
      <c r="F204" s="260" t="s">
        <v>18</v>
      </c>
      <c r="G204" s="229">
        <v>791236</v>
      </c>
      <c r="H204" s="106"/>
      <c r="I204" s="105" t="s">
        <v>21</v>
      </c>
      <c r="J204" s="105" t="s">
        <v>19</v>
      </c>
      <c r="K204" s="107"/>
      <c r="L204" s="107"/>
      <c r="M204" s="231">
        <v>194</v>
      </c>
      <c r="N204" s="293" t="s">
        <v>322</v>
      </c>
      <c r="O204" s="71">
        <v>43465</v>
      </c>
      <c r="P204" s="104"/>
      <c r="Q204" s="261" t="s">
        <v>449</v>
      </c>
      <c r="R204" s="262">
        <v>20000000</v>
      </c>
      <c r="S204" s="243">
        <v>0</v>
      </c>
      <c r="T204" s="275"/>
      <c r="U204" s="264" t="s">
        <v>458</v>
      </c>
      <c r="V204" s="329"/>
    </row>
    <row r="205" spans="1:22" ht="64.5" thickBot="1">
      <c r="A205" s="327"/>
      <c r="C205" s="295"/>
      <c r="D205" s="295"/>
      <c r="E205" s="292"/>
      <c r="F205" s="260" t="s">
        <v>480</v>
      </c>
      <c r="G205" s="229">
        <v>18959</v>
      </c>
      <c r="H205" s="106"/>
      <c r="I205" s="105"/>
      <c r="J205" s="105" t="s">
        <v>19</v>
      </c>
      <c r="K205" s="107"/>
      <c r="L205" s="107"/>
      <c r="M205" s="231">
        <v>195</v>
      </c>
      <c r="N205" s="293" t="s">
        <v>323</v>
      </c>
      <c r="O205" s="71">
        <v>43465</v>
      </c>
      <c r="P205" s="104"/>
      <c r="Q205" s="261" t="s">
        <v>449</v>
      </c>
      <c r="R205" s="262">
        <v>175000000</v>
      </c>
      <c r="S205" s="243">
        <v>0</v>
      </c>
      <c r="T205" s="275"/>
      <c r="U205" s="264" t="s">
        <v>458</v>
      </c>
      <c r="V205" s="329"/>
    </row>
    <row r="206" spans="1:22" ht="39" thickBot="1">
      <c r="A206" s="327"/>
      <c r="C206" s="295"/>
      <c r="D206" s="295"/>
      <c r="E206" s="292"/>
      <c r="F206" s="260" t="s">
        <v>18</v>
      </c>
      <c r="G206" s="229">
        <v>4</v>
      </c>
      <c r="H206" s="106"/>
      <c r="I206" s="105" t="s">
        <v>503</v>
      </c>
      <c r="J206" s="105" t="s">
        <v>19</v>
      </c>
      <c r="K206" s="107">
        <v>1</v>
      </c>
      <c r="L206" s="107"/>
      <c r="M206" s="231">
        <v>196</v>
      </c>
      <c r="N206" s="293" t="s">
        <v>715</v>
      </c>
      <c r="O206" s="71">
        <v>43465</v>
      </c>
      <c r="P206" s="104"/>
      <c r="Q206" s="261" t="s">
        <v>449</v>
      </c>
      <c r="R206" s="262">
        <v>12000000</v>
      </c>
      <c r="S206" s="243">
        <v>0</v>
      </c>
      <c r="T206" s="270"/>
      <c r="U206" s="264" t="s">
        <v>458</v>
      </c>
      <c r="V206" s="329"/>
    </row>
    <row r="207" spans="1:22" ht="33.75" thickBot="1">
      <c r="A207" s="327"/>
      <c r="C207" s="295"/>
      <c r="D207" s="295"/>
      <c r="E207" s="292"/>
      <c r="F207" s="260" t="s">
        <v>480</v>
      </c>
      <c r="G207" s="229">
        <v>12</v>
      </c>
      <c r="H207" s="106"/>
      <c r="I207" s="105" t="s">
        <v>503</v>
      </c>
      <c r="J207" s="105" t="s">
        <v>19</v>
      </c>
      <c r="K207" s="107">
        <v>3</v>
      </c>
      <c r="L207" s="107"/>
      <c r="M207" s="231">
        <v>197</v>
      </c>
      <c r="N207" s="323" t="s">
        <v>324</v>
      </c>
      <c r="O207" s="71">
        <v>43465</v>
      </c>
      <c r="P207" s="104"/>
      <c r="Q207" s="261" t="s">
        <v>449</v>
      </c>
      <c r="R207" s="262">
        <v>40000000</v>
      </c>
      <c r="S207" s="243">
        <v>0</v>
      </c>
      <c r="T207" s="234"/>
      <c r="U207" s="331" t="s">
        <v>459</v>
      </c>
      <c r="V207" s="329"/>
    </row>
    <row r="208" spans="1:22" ht="39" thickBot="1">
      <c r="A208" s="327"/>
      <c r="C208" s="295"/>
      <c r="D208" s="295"/>
      <c r="E208" s="292"/>
      <c r="F208" s="260" t="s">
        <v>494</v>
      </c>
      <c r="G208" s="229">
        <v>60</v>
      </c>
      <c r="H208" s="106"/>
      <c r="I208" s="105" t="s">
        <v>503</v>
      </c>
      <c r="J208" s="105" t="s">
        <v>19</v>
      </c>
      <c r="K208" s="107"/>
      <c r="L208" s="107"/>
      <c r="M208" s="231">
        <v>198</v>
      </c>
      <c r="N208" s="293" t="s">
        <v>716</v>
      </c>
      <c r="O208" s="71">
        <v>43465</v>
      </c>
      <c r="P208" s="104"/>
      <c r="Q208" s="261" t="s">
        <v>449</v>
      </c>
      <c r="R208" s="262">
        <v>35000000</v>
      </c>
      <c r="S208" s="243">
        <v>0</v>
      </c>
      <c r="T208" s="234"/>
      <c r="U208" s="331" t="s">
        <v>717</v>
      </c>
      <c r="V208" s="329"/>
    </row>
    <row r="209" spans="1:22" ht="33.75" thickBot="1">
      <c r="A209" s="327"/>
      <c r="C209" s="295"/>
      <c r="D209" s="295"/>
      <c r="E209" s="292"/>
      <c r="F209" s="260" t="s">
        <v>480</v>
      </c>
      <c r="G209" s="229">
        <v>12</v>
      </c>
      <c r="H209" s="106"/>
      <c r="I209" s="105" t="s">
        <v>503</v>
      </c>
      <c r="J209" s="105" t="s">
        <v>19</v>
      </c>
      <c r="K209" s="107">
        <v>3</v>
      </c>
      <c r="L209" s="107"/>
      <c r="M209" s="231">
        <v>199</v>
      </c>
      <c r="N209" s="293" t="s">
        <v>325</v>
      </c>
      <c r="O209" s="71">
        <v>43465</v>
      </c>
      <c r="P209" s="104"/>
      <c r="Q209" s="261" t="s">
        <v>449</v>
      </c>
      <c r="R209" s="262">
        <v>36000000</v>
      </c>
      <c r="S209" s="234">
        <v>0</v>
      </c>
      <c r="T209" s="234">
        <v>86</v>
      </c>
      <c r="U209" s="264" t="s">
        <v>458</v>
      </c>
      <c r="V209" s="329"/>
    </row>
    <row r="210" spans="1:22" ht="33.75" thickBot="1">
      <c r="A210" s="327"/>
      <c r="C210" s="295"/>
      <c r="D210" s="295"/>
      <c r="E210" s="292"/>
      <c r="F210" s="260" t="s">
        <v>494</v>
      </c>
      <c r="G210" s="229">
        <v>30</v>
      </c>
      <c r="H210" s="106"/>
      <c r="I210" s="105" t="s">
        <v>503</v>
      </c>
      <c r="J210" s="105" t="s">
        <v>19</v>
      </c>
      <c r="K210" s="107"/>
      <c r="L210" s="107"/>
      <c r="M210" s="231">
        <v>200</v>
      </c>
      <c r="N210" s="293" t="s">
        <v>326</v>
      </c>
      <c r="O210" s="71">
        <v>43465</v>
      </c>
      <c r="P210" s="104"/>
      <c r="Q210" s="261" t="s">
        <v>449</v>
      </c>
      <c r="R210" s="262">
        <v>35000000</v>
      </c>
      <c r="S210" s="243">
        <v>0</v>
      </c>
      <c r="T210" s="234"/>
      <c r="U210" s="264" t="s">
        <v>717</v>
      </c>
      <c r="V210" s="329"/>
    </row>
    <row r="211" spans="1:22" ht="33.75" thickBot="1">
      <c r="A211" s="327"/>
      <c r="C211" s="295"/>
      <c r="D211" s="295"/>
      <c r="E211" s="292"/>
      <c r="F211" s="260" t="s">
        <v>494</v>
      </c>
      <c r="G211" s="229">
        <v>1</v>
      </c>
      <c r="H211" s="106"/>
      <c r="I211" s="105" t="s">
        <v>503</v>
      </c>
      <c r="J211" s="105" t="s">
        <v>19</v>
      </c>
      <c r="K211" s="107">
        <v>1</v>
      </c>
      <c r="L211" s="107"/>
      <c r="M211" s="231">
        <v>201</v>
      </c>
      <c r="N211" s="293" t="s">
        <v>327</v>
      </c>
      <c r="O211" s="71">
        <v>43465</v>
      </c>
      <c r="P211" s="104" t="s">
        <v>546</v>
      </c>
      <c r="Q211" s="261" t="s">
        <v>449</v>
      </c>
      <c r="R211" s="262">
        <v>8000000</v>
      </c>
      <c r="S211" s="243">
        <v>0</v>
      </c>
      <c r="T211" s="267">
        <v>86</v>
      </c>
      <c r="U211" s="264" t="s">
        <v>458</v>
      </c>
      <c r="V211" s="329"/>
    </row>
    <row r="212" spans="1:22" ht="33.75" thickBot="1">
      <c r="A212" s="327"/>
      <c r="C212" s="298"/>
      <c r="D212" s="298"/>
      <c r="E212" s="299"/>
      <c r="F212" s="260" t="s">
        <v>494</v>
      </c>
      <c r="G212" s="229">
        <v>2</v>
      </c>
      <c r="H212" s="106"/>
      <c r="I212" s="105" t="s">
        <v>503</v>
      </c>
      <c r="J212" s="105" t="s">
        <v>19</v>
      </c>
      <c r="K212" s="107"/>
      <c r="L212" s="107"/>
      <c r="M212" s="231">
        <v>202</v>
      </c>
      <c r="N212" s="293" t="s">
        <v>328</v>
      </c>
      <c r="O212" s="71">
        <v>43465</v>
      </c>
      <c r="P212" s="104"/>
      <c r="Q212" s="261" t="s">
        <v>449</v>
      </c>
      <c r="R212" s="332">
        <v>2000000</v>
      </c>
      <c r="S212" s="333">
        <v>0</v>
      </c>
      <c r="T212" s="270"/>
      <c r="U212" s="264" t="s">
        <v>458</v>
      </c>
      <c r="V212" s="334"/>
    </row>
    <row r="213" spans="1:22" ht="39" thickBot="1">
      <c r="A213" s="327"/>
      <c r="C213" s="291" t="s">
        <v>248</v>
      </c>
      <c r="D213" s="292"/>
      <c r="E213" s="292"/>
      <c r="F213" s="335" t="s">
        <v>18</v>
      </c>
      <c r="G213" s="229">
        <v>791236</v>
      </c>
      <c r="H213" s="106"/>
      <c r="I213" s="105"/>
      <c r="J213" s="105" t="s">
        <v>19</v>
      </c>
      <c r="K213" s="107"/>
      <c r="L213" s="107"/>
      <c r="M213" s="231">
        <v>203</v>
      </c>
      <c r="N213" s="293" t="s">
        <v>329</v>
      </c>
      <c r="O213" s="71">
        <v>43465</v>
      </c>
      <c r="P213" s="104" t="s">
        <v>587</v>
      </c>
      <c r="Q213" s="261" t="s">
        <v>718</v>
      </c>
      <c r="R213" s="332">
        <v>25000000</v>
      </c>
      <c r="S213" s="333"/>
      <c r="T213" s="336"/>
      <c r="U213" s="264" t="s">
        <v>458</v>
      </c>
      <c r="V213" s="87"/>
    </row>
    <row r="214" spans="1:22" ht="33.75" thickBot="1">
      <c r="A214" s="327"/>
      <c r="C214" s="295"/>
      <c r="D214" s="292"/>
      <c r="E214" s="292"/>
      <c r="F214" s="105" t="s">
        <v>18</v>
      </c>
      <c r="G214" s="229">
        <v>791236</v>
      </c>
      <c r="H214" s="106"/>
      <c r="I214" s="105"/>
      <c r="J214" s="105" t="s">
        <v>19</v>
      </c>
      <c r="K214" s="107"/>
      <c r="L214" s="107"/>
      <c r="M214" s="231">
        <v>204</v>
      </c>
      <c r="N214" s="293" t="s">
        <v>330</v>
      </c>
      <c r="O214" s="71">
        <v>43465</v>
      </c>
      <c r="P214" s="104" t="s">
        <v>587</v>
      </c>
      <c r="Q214" s="261" t="s">
        <v>718</v>
      </c>
      <c r="R214" s="332">
        <v>26000000</v>
      </c>
      <c r="S214" s="333"/>
      <c r="T214" s="336"/>
      <c r="U214" s="264" t="s">
        <v>458</v>
      </c>
      <c r="V214" s="87"/>
    </row>
    <row r="215" spans="1:22" ht="33.75" thickBot="1">
      <c r="A215" s="327"/>
      <c r="C215" s="295"/>
      <c r="D215" s="292"/>
      <c r="E215" s="292"/>
      <c r="F215" s="105" t="s">
        <v>18</v>
      </c>
      <c r="G215" s="229">
        <v>791236</v>
      </c>
      <c r="H215" s="106"/>
      <c r="I215" s="105"/>
      <c r="J215" s="105" t="s">
        <v>19</v>
      </c>
      <c r="K215" s="107"/>
      <c r="L215" s="107"/>
      <c r="M215" s="231">
        <v>205</v>
      </c>
      <c r="N215" s="293" t="s">
        <v>331</v>
      </c>
      <c r="O215" s="71">
        <v>43465</v>
      </c>
      <c r="P215" s="104" t="s">
        <v>587</v>
      </c>
      <c r="Q215" s="261" t="s">
        <v>718</v>
      </c>
      <c r="R215" s="332">
        <v>20400000</v>
      </c>
      <c r="S215" s="333"/>
      <c r="T215" s="336"/>
      <c r="U215" s="264" t="s">
        <v>458</v>
      </c>
      <c r="V215" s="87"/>
    </row>
    <row r="216" spans="1:22" ht="33.75" thickBot="1">
      <c r="A216" s="327"/>
      <c r="C216" s="295"/>
      <c r="D216" s="292"/>
      <c r="E216" s="292"/>
      <c r="F216" s="105" t="s">
        <v>18</v>
      </c>
      <c r="G216" s="229">
        <v>791236</v>
      </c>
      <c r="H216" s="106"/>
      <c r="I216" s="105"/>
      <c r="J216" s="105" t="s">
        <v>19</v>
      </c>
      <c r="K216" s="107"/>
      <c r="L216" s="107"/>
      <c r="M216" s="231">
        <v>206</v>
      </c>
      <c r="N216" s="293" t="s">
        <v>332</v>
      </c>
      <c r="O216" s="71">
        <v>43465</v>
      </c>
      <c r="P216" s="104" t="s">
        <v>587</v>
      </c>
      <c r="Q216" s="261" t="s">
        <v>718</v>
      </c>
      <c r="R216" s="332">
        <v>20400000</v>
      </c>
      <c r="S216" s="333"/>
      <c r="T216" s="336"/>
      <c r="U216" s="264" t="s">
        <v>458</v>
      </c>
      <c r="V216" s="87"/>
    </row>
    <row r="217" spans="1:22" ht="33.75" thickBot="1">
      <c r="A217" s="327"/>
      <c r="C217" s="295"/>
      <c r="D217" s="292"/>
      <c r="E217" s="292"/>
      <c r="F217" s="105" t="s">
        <v>18</v>
      </c>
      <c r="G217" s="229">
        <v>791236</v>
      </c>
      <c r="H217" s="106"/>
      <c r="I217" s="105"/>
      <c r="J217" s="105" t="s">
        <v>19</v>
      </c>
      <c r="K217" s="107"/>
      <c r="L217" s="107"/>
      <c r="M217" s="231">
        <v>207</v>
      </c>
      <c r="N217" s="293" t="s">
        <v>333</v>
      </c>
      <c r="O217" s="71">
        <v>43465</v>
      </c>
      <c r="P217" s="104" t="s">
        <v>587</v>
      </c>
      <c r="Q217" s="261" t="s">
        <v>718</v>
      </c>
      <c r="R217" s="332">
        <v>24021150</v>
      </c>
      <c r="S217" s="333"/>
      <c r="T217" s="336"/>
      <c r="U217" s="264" t="s">
        <v>458</v>
      </c>
      <c r="V217" s="87"/>
    </row>
    <row r="218" spans="1:22" ht="51.75" thickBot="1">
      <c r="A218" s="327"/>
      <c r="C218" s="295"/>
      <c r="D218" s="292"/>
      <c r="E218" s="292"/>
      <c r="F218" s="105" t="s">
        <v>18</v>
      </c>
      <c r="G218" s="229">
        <v>791236</v>
      </c>
      <c r="H218" s="106"/>
      <c r="I218" s="105"/>
      <c r="J218" s="105" t="s">
        <v>19</v>
      </c>
      <c r="K218" s="107"/>
      <c r="L218" s="107"/>
      <c r="M218" s="231">
        <v>208</v>
      </c>
      <c r="N218" s="293" t="s">
        <v>334</v>
      </c>
      <c r="O218" s="71">
        <v>43465</v>
      </c>
      <c r="P218" s="104" t="s">
        <v>587</v>
      </c>
      <c r="Q218" s="261" t="s">
        <v>718</v>
      </c>
      <c r="R218" s="332">
        <v>5000000</v>
      </c>
      <c r="S218" s="333"/>
      <c r="T218" s="336"/>
      <c r="U218" s="264" t="s">
        <v>458</v>
      </c>
      <c r="V218" s="87"/>
    </row>
    <row r="219" spans="1:22" ht="51.75" thickBot="1">
      <c r="A219" s="327"/>
      <c r="C219" s="295"/>
      <c r="D219" s="292"/>
      <c r="E219" s="292"/>
      <c r="F219" s="105" t="s">
        <v>18</v>
      </c>
      <c r="G219" s="229">
        <v>791236</v>
      </c>
      <c r="H219" s="106"/>
      <c r="I219" s="105"/>
      <c r="J219" s="105" t="s">
        <v>19</v>
      </c>
      <c r="K219" s="107"/>
      <c r="L219" s="107"/>
      <c r="M219" s="231">
        <v>209</v>
      </c>
      <c r="N219" s="293" t="s">
        <v>335</v>
      </c>
      <c r="O219" s="71">
        <v>43465</v>
      </c>
      <c r="P219" s="104" t="s">
        <v>587</v>
      </c>
      <c r="Q219" s="261" t="s">
        <v>718</v>
      </c>
      <c r="R219" s="332">
        <v>11200000</v>
      </c>
      <c r="S219" s="333"/>
      <c r="T219" s="336"/>
      <c r="U219" s="264" t="s">
        <v>458</v>
      </c>
      <c r="V219" s="87"/>
    </row>
    <row r="220" spans="1:22" ht="39" thickBot="1">
      <c r="A220" s="327"/>
      <c r="C220" s="295"/>
      <c r="D220" s="292"/>
      <c r="E220" s="292"/>
      <c r="F220" s="105" t="s">
        <v>18</v>
      </c>
      <c r="G220" s="229">
        <v>791236</v>
      </c>
      <c r="H220" s="106"/>
      <c r="I220" s="105"/>
      <c r="J220" s="105" t="s">
        <v>19</v>
      </c>
      <c r="K220" s="107"/>
      <c r="L220" s="107"/>
      <c r="M220" s="231">
        <v>210</v>
      </c>
      <c r="N220" s="293" t="s">
        <v>336</v>
      </c>
      <c r="O220" s="71">
        <v>43465</v>
      </c>
      <c r="P220" s="104" t="s">
        <v>587</v>
      </c>
      <c r="Q220" s="261" t="s">
        <v>718</v>
      </c>
      <c r="R220" s="332">
        <v>13800000</v>
      </c>
      <c r="S220" s="333"/>
      <c r="T220" s="336"/>
      <c r="U220" s="264" t="s">
        <v>458</v>
      </c>
      <c r="V220" s="87"/>
    </row>
    <row r="221" spans="1:22" ht="33.75" thickBot="1">
      <c r="A221" s="327"/>
      <c r="C221" s="295"/>
      <c r="D221" s="292"/>
      <c r="E221" s="292"/>
      <c r="F221" s="105" t="s">
        <v>18</v>
      </c>
      <c r="G221" s="229">
        <v>791236</v>
      </c>
      <c r="H221" s="106"/>
      <c r="I221" s="105"/>
      <c r="J221" s="105" t="s">
        <v>19</v>
      </c>
      <c r="K221" s="107"/>
      <c r="L221" s="107"/>
      <c r="M221" s="231">
        <v>211</v>
      </c>
      <c r="N221" s="293" t="s">
        <v>337</v>
      </c>
      <c r="O221" s="71">
        <v>43465</v>
      </c>
      <c r="P221" s="104" t="s">
        <v>587</v>
      </c>
      <c r="Q221" s="261" t="s">
        <v>718</v>
      </c>
      <c r="R221" s="332">
        <v>22000000</v>
      </c>
      <c r="S221" s="333"/>
      <c r="T221" s="336"/>
      <c r="U221" s="264" t="s">
        <v>458</v>
      </c>
      <c r="V221" s="87"/>
    </row>
    <row r="222" spans="1:22" ht="33.75" thickBot="1">
      <c r="A222" s="327"/>
      <c r="C222" s="295"/>
      <c r="D222" s="292"/>
      <c r="E222" s="292"/>
      <c r="F222" s="105" t="s">
        <v>18</v>
      </c>
      <c r="G222" s="229">
        <v>791236</v>
      </c>
      <c r="H222" s="106"/>
      <c r="I222" s="105"/>
      <c r="J222" s="105" t="s">
        <v>19</v>
      </c>
      <c r="K222" s="107"/>
      <c r="L222" s="107"/>
      <c r="M222" s="231">
        <v>212</v>
      </c>
      <c r="N222" s="293" t="s">
        <v>338</v>
      </c>
      <c r="O222" s="71">
        <v>43465</v>
      </c>
      <c r="P222" s="104" t="s">
        <v>587</v>
      </c>
      <c r="Q222" s="261" t="s">
        <v>718</v>
      </c>
      <c r="R222" s="332">
        <v>4500000</v>
      </c>
      <c r="S222" s="333"/>
      <c r="T222" s="336"/>
      <c r="U222" s="264" t="s">
        <v>458</v>
      </c>
      <c r="V222" s="87"/>
    </row>
    <row r="223" spans="1:22" ht="39" thickBot="1">
      <c r="A223" s="327"/>
      <c r="C223" s="295"/>
      <c r="D223" s="292"/>
      <c r="E223" s="292"/>
      <c r="F223" s="105" t="s">
        <v>18</v>
      </c>
      <c r="G223" s="229">
        <v>791236</v>
      </c>
      <c r="H223" s="106"/>
      <c r="I223" s="105"/>
      <c r="J223" s="105" t="s">
        <v>19</v>
      </c>
      <c r="K223" s="107"/>
      <c r="L223" s="107"/>
      <c r="M223" s="231">
        <v>213</v>
      </c>
      <c r="N223" s="293" t="s">
        <v>339</v>
      </c>
      <c r="O223" s="71">
        <v>43465</v>
      </c>
      <c r="P223" s="104" t="s">
        <v>587</v>
      </c>
      <c r="Q223" s="261" t="s">
        <v>718</v>
      </c>
      <c r="R223" s="332">
        <v>33144350</v>
      </c>
      <c r="S223" s="333"/>
      <c r="T223" s="336"/>
      <c r="U223" s="264" t="s">
        <v>458</v>
      </c>
      <c r="V223" s="87"/>
    </row>
    <row r="224" spans="1:22" ht="39" thickBot="1">
      <c r="A224" s="327"/>
      <c r="C224" s="295"/>
      <c r="D224" s="292" t="s">
        <v>719</v>
      </c>
      <c r="E224" s="292"/>
      <c r="F224" s="105" t="s">
        <v>18</v>
      </c>
      <c r="G224" s="229">
        <v>791236</v>
      </c>
      <c r="H224" s="106"/>
      <c r="I224" s="105"/>
      <c r="J224" s="105" t="s">
        <v>19</v>
      </c>
      <c r="K224" s="107"/>
      <c r="L224" s="107"/>
      <c r="M224" s="231">
        <v>214</v>
      </c>
      <c r="N224" s="293" t="s">
        <v>340</v>
      </c>
      <c r="O224" s="71">
        <v>43465</v>
      </c>
      <c r="P224" s="104" t="s">
        <v>587</v>
      </c>
      <c r="Q224" s="261" t="s">
        <v>718</v>
      </c>
      <c r="R224" s="337">
        <v>35000000</v>
      </c>
      <c r="S224" s="338"/>
      <c r="T224" s="339"/>
      <c r="U224" s="264" t="s">
        <v>458</v>
      </c>
      <c r="V224" s="87"/>
    </row>
    <row r="225" spans="1:22" ht="51.75" thickBot="1">
      <c r="A225" s="327"/>
      <c r="C225" s="295"/>
      <c r="D225" s="292"/>
      <c r="E225" s="292"/>
      <c r="F225" s="105" t="s">
        <v>18</v>
      </c>
      <c r="G225" s="229">
        <v>791236</v>
      </c>
      <c r="H225" s="106"/>
      <c r="I225" s="105"/>
      <c r="J225" s="105" t="s">
        <v>19</v>
      </c>
      <c r="K225" s="107"/>
      <c r="L225" s="107"/>
      <c r="M225" s="231">
        <v>215</v>
      </c>
      <c r="N225" s="293" t="s">
        <v>341</v>
      </c>
      <c r="O225" s="71">
        <v>43465</v>
      </c>
      <c r="P225" s="104" t="s">
        <v>587</v>
      </c>
      <c r="Q225" s="261" t="s">
        <v>718</v>
      </c>
      <c r="R225" s="340">
        <v>72500000</v>
      </c>
      <c r="S225" s="339"/>
      <c r="T225" s="339"/>
      <c r="U225" s="264" t="s">
        <v>458</v>
      </c>
      <c r="V225" s="87"/>
    </row>
    <row r="226" spans="1:22" ht="39" thickBot="1">
      <c r="A226" s="327"/>
      <c r="C226" s="295"/>
      <c r="D226" s="292"/>
      <c r="E226" s="292"/>
      <c r="F226" s="105" t="s">
        <v>18</v>
      </c>
      <c r="G226" s="229">
        <v>791236</v>
      </c>
      <c r="H226" s="106"/>
      <c r="I226" s="105"/>
      <c r="J226" s="105" t="s">
        <v>19</v>
      </c>
      <c r="K226" s="107"/>
      <c r="L226" s="107"/>
      <c r="M226" s="231">
        <v>216</v>
      </c>
      <c r="N226" s="323" t="s">
        <v>342</v>
      </c>
      <c r="O226" s="71">
        <v>43465</v>
      </c>
      <c r="P226" s="104" t="s">
        <v>587</v>
      </c>
      <c r="Q226" s="261" t="s">
        <v>718</v>
      </c>
      <c r="R226" s="341"/>
      <c r="S226" s="342"/>
      <c r="T226" s="342"/>
      <c r="U226" s="264" t="s">
        <v>458</v>
      </c>
      <c r="V226" s="87"/>
    </row>
    <row r="227" spans="1:22" ht="51.75" thickBot="1">
      <c r="A227" s="327"/>
      <c r="C227" s="295"/>
      <c r="D227" s="292"/>
      <c r="E227" s="292"/>
      <c r="F227" s="105" t="s">
        <v>18</v>
      </c>
      <c r="G227" s="229">
        <v>791236</v>
      </c>
      <c r="H227" s="106"/>
      <c r="I227" s="105"/>
      <c r="J227" s="105" t="s">
        <v>19</v>
      </c>
      <c r="K227" s="107"/>
      <c r="L227" s="107"/>
      <c r="M227" s="231">
        <v>217</v>
      </c>
      <c r="N227" s="323" t="s">
        <v>343</v>
      </c>
      <c r="O227" s="71">
        <v>43465</v>
      </c>
      <c r="P227" s="104" t="s">
        <v>587</v>
      </c>
      <c r="Q227" s="261" t="s">
        <v>718</v>
      </c>
      <c r="R227" s="341"/>
      <c r="S227" s="342"/>
      <c r="T227" s="342"/>
      <c r="U227" s="264" t="s">
        <v>458</v>
      </c>
      <c r="V227" s="87"/>
    </row>
    <row r="228" spans="1:22" ht="33.75" thickBot="1">
      <c r="A228" s="327"/>
      <c r="C228" s="295"/>
      <c r="D228" s="292"/>
      <c r="E228" s="292"/>
      <c r="F228" s="105" t="s">
        <v>18</v>
      </c>
      <c r="G228" s="229">
        <v>791236</v>
      </c>
      <c r="H228" s="106"/>
      <c r="I228" s="105"/>
      <c r="J228" s="105" t="s">
        <v>19</v>
      </c>
      <c r="K228" s="107"/>
      <c r="L228" s="107"/>
      <c r="M228" s="231">
        <v>218</v>
      </c>
      <c r="N228" s="323" t="s">
        <v>344</v>
      </c>
      <c r="O228" s="71">
        <v>43465</v>
      </c>
      <c r="P228" s="104" t="s">
        <v>587</v>
      </c>
      <c r="Q228" s="261" t="s">
        <v>718</v>
      </c>
      <c r="R228" s="341"/>
      <c r="S228" s="342"/>
      <c r="T228" s="342"/>
      <c r="U228" s="264" t="s">
        <v>458</v>
      </c>
      <c r="V228" s="87"/>
    </row>
    <row r="229" spans="1:22" ht="39" thickBot="1">
      <c r="A229" s="327"/>
      <c r="C229" s="295"/>
      <c r="D229" s="292"/>
      <c r="E229" s="292"/>
      <c r="F229" s="105" t="s">
        <v>18</v>
      </c>
      <c r="G229" s="229">
        <v>791236</v>
      </c>
      <c r="H229" s="106"/>
      <c r="I229" s="105"/>
      <c r="J229" s="105" t="s">
        <v>19</v>
      </c>
      <c r="K229" s="107"/>
      <c r="L229" s="107"/>
      <c r="M229" s="231">
        <v>219</v>
      </c>
      <c r="N229" s="323" t="s">
        <v>345</v>
      </c>
      <c r="O229" s="71">
        <v>43465</v>
      </c>
      <c r="P229" s="104" t="s">
        <v>587</v>
      </c>
      <c r="Q229" s="261" t="s">
        <v>718</v>
      </c>
      <c r="R229" s="341"/>
      <c r="S229" s="342"/>
      <c r="T229" s="342"/>
      <c r="U229" s="264" t="s">
        <v>458</v>
      </c>
      <c r="V229" s="87"/>
    </row>
    <row r="230" spans="1:22" ht="39" thickBot="1">
      <c r="A230" s="327"/>
      <c r="C230" s="295"/>
      <c r="D230" s="292"/>
      <c r="E230" s="292"/>
      <c r="F230" s="105" t="s">
        <v>18</v>
      </c>
      <c r="G230" s="229">
        <v>791236</v>
      </c>
      <c r="H230" s="106"/>
      <c r="I230" s="105"/>
      <c r="J230" s="105" t="s">
        <v>19</v>
      </c>
      <c r="K230" s="107"/>
      <c r="L230" s="107"/>
      <c r="M230" s="231">
        <v>220</v>
      </c>
      <c r="N230" s="323" t="s">
        <v>345</v>
      </c>
      <c r="O230" s="71">
        <v>43465</v>
      </c>
      <c r="P230" s="104" t="s">
        <v>587</v>
      </c>
      <c r="Q230" s="261" t="s">
        <v>718</v>
      </c>
      <c r="R230" s="341"/>
      <c r="S230" s="342"/>
      <c r="T230" s="342"/>
      <c r="U230" s="264" t="s">
        <v>458</v>
      </c>
      <c r="V230" s="87"/>
    </row>
    <row r="231" spans="1:22" ht="51.75" thickBot="1">
      <c r="A231" s="327"/>
      <c r="C231" s="295"/>
      <c r="D231" s="292"/>
      <c r="E231" s="292"/>
      <c r="F231" s="105" t="s">
        <v>18</v>
      </c>
      <c r="G231" s="229">
        <v>791236</v>
      </c>
      <c r="H231" s="106"/>
      <c r="I231" s="105"/>
      <c r="J231" s="105" t="s">
        <v>19</v>
      </c>
      <c r="K231" s="107"/>
      <c r="L231" s="107"/>
      <c r="M231" s="231">
        <v>221</v>
      </c>
      <c r="N231" s="323" t="s">
        <v>346</v>
      </c>
      <c r="O231" s="71">
        <v>43465</v>
      </c>
      <c r="P231" s="104" t="s">
        <v>587</v>
      </c>
      <c r="Q231" s="261" t="s">
        <v>718</v>
      </c>
      <c r="R231" s="341"/>
      <c r="S231" s="342"/>
      <c r="T231" s="342"/>
      <c r="U231" s="264" t="s">
        <v>458</v>
      </c>
      <c r="V231" s="87"/>
    </row>
    <row r="232" spans="1:22" ht="33.75" thickBot="1">
      <c r="A232" s="327"/>
      <c r="C232" s="295"/>
      <c r="D232" s="292"/>
      <c r="E232" s="292"/>
      <c r="F232" s="105" t="s">
        <v>18</v>
      </c>
      <c r="G232" s="229">
        <v>791236</v>
      </c>
      <c r="H232" s="106"/>
      <c r="I232" s="105"/>
      <c r="J232" s="105" t="s">
        <v>19</v>
      </c>
      <c r="K232" s="107"/>
      <c r="L232" s="107"/>
      <c r="M232" s="231">
        <v>222</v>
      </c>
      <c r="N232" s="323" t="s">
        <v>347</v>
      </c>
      <c r="O232" s="71">
        <v>43465</v>
      </c>
      <c r="P232" s="104" t="s">
        <v>587</v>
      </c>
      <c r="Q232" s="261" t="s">
        <v>718</v>
      </c>
      <c r="R232" s="341"/>
      <c r="S232" s="342"/>
      <c r="T232" s="342"/>
      <c r="U232" s="264" t="s">
        <v>458</v>
      </c>
      <c r="V232" s="87"/>
    </row>
    <row r="233" spans="1:22" ht="33.75" thickBot="1">
      <c r="A233" s="327"/>
      <c r="C233" s="295"/>
      <c r="D233" s="292"/>
      <c r="E233" s="292"/>
      <c r="F233" s="105" t="s">
        <v>18</v>
      </c>
      <c r="G233" s="229">
        <v>791236</v>
      </c>
      <c r="H233" s="106"/>
      <c r="I233" s="105"/>
      <c r="J233" s="105" t="s">
        <v>19</v>
      </c>
      <c r="K233" s="107"/>
      <c r="L233" s="107"/>
      <c r="M233" s="231">
        <v>223</v>
      </c>
      <c r="N233" s="323" t="s">
        <v>348</v>
      </c>
      <c r="O233" s="71">
        <v>43465</v>
      </c>
      <c r="P233" s="104" t="s">
        <v>587</v>
      </c>
      <c r="Q233" s="261" t="s">
        <v>718</v>
      </c>
      <c r="R233" s="341"/>
      <c r="S233" s="342"/>
      <c r="T233" s="342"/>
      <c r="U233" s="264" t="s">
        <v>458</v>
      </c>
      <c r="V233" s="87"/>
    </row>
    <row r="234" spans="1:22" ht="17.25" thickBot="1">
      <c r="A234" s="328"/>
      <c r="C234" s="298"/>
      <c r="D234" s="299"/>
      <c r="E234" s="299"/>
      <c r="F234" s="105" t="s">
        <v>18</v>
      </c>
      <c r="G234" s="229">
        <v>791236</v>
      </c>
      <c r="H234" s="106"/>
      <c r="I234" s="105"/>
      <c r="J234" s="105" t="s">
        <v>19</v>
      </c>
      <c r="K234" s="107"/>
      <c r="L234" s="107"/>
      <c r="M234" s="231">
        <v>224</v>
      </c>
      <c r="N234" s="323" t="s">
        <v>349</v>
      </c>
      <c r="O234" s="71">
        <v>43465</v>
      </c>
      <c r="P234" s="104" t="s">
        <v>587</v>
      </c>
      <c r="Q234" s="261" t="s">
        <v>718</v>
      </c>
      <c r="R234" s="343"/>
      <c r="S234" s="344"/>
      <c r="T234" s="344"/>
      <c r="U234" s="264"/>
      <c r="V234" s="87"/>
    </row>
    <row r="235" spans="1:22" ht="77.25" thickBot="1">
      <c r="A235" s="326" t="s">
        <v>436</v>
      </c>
      <c r="C235" s="291" t="s">
        <v>774</v>
      </c>
      <c r="D235" s="154" t="s">
        <v>592</v>
      </c>
      <c r="E235" s="155" t="s">
        <v>593</v>
      </c>
      <c r="F235" s="156">
        <v>0</v>
      </c>
      <c r="G235" s="157" t="s">
        <v>18</v>
      </c>
      <c r="H235" s="158">
        <v>1298691</v>
      </c>
      <c r="I235" s="158">
        <v>441415</v>
      </c>
      <c r="J235" s="157" t="s">
        <v>21</v>
      </c>
      <c r="K235" s="157" t="s">
        <v>19</v>
      </c>
      <c r="L235" s="159" t="s">
        <v>594</v>
      </c>
      <c r="M235" s="160">
        <v>233</v>
      </c>
      <c r="N235" s="154" t="s">
        <v>350</v>
      </c>
      <c r="O235" s="161">
        <v>43465</v>
      </c>
      <c r="P235" s="162" t="s">
        <v>587</v>
      </c>
      <c r="Q235" s="163" t="s">
        <v>595</v>
      </c>
      <c r="R235" s="164"/>
      <c r="S235" s="164"/>
      <c r="T235" s="164"/>
      <c r="U235" s="165"/>
      <c r="V235" s="166"/>
    </row>
    <row r="236" spans="1:22" ht="77.25" thickBot="1">
      <c r="A236" s="327"/>
      <c r="C236" s="298"/>
      <c r="D236" s="154" t="s">
        <v>596</v>
      </c>
      <c r="E236" s="155" t="s">
        <v>597</v>
      </c>
      <c r="F236" s="156">
        <v>0</v>
      </c>
      <c r="G236" s="157" t="s">
        <v>18</v>
      </c>
      <c r="H236" s="158">
        <v>1298691</v>
      </c>
      <c r="I236" s="158">
        <v>441415</v>
      </c>
      <c r="J236" s="157" t="s">
        <v>21</v>
      </c>
      <c r="K236" s="157" t="s">
        <v>19</v>
      </c>
      <c r="L236" s="159" t="s">
        <v>594</v>
      </c>
      <c r="M236" s="160">
        <v>234</v>
      </c>
      <c r="N236" s="154" t="s">
        <v>351</v>
      </c>
      <c r="O236" s="161">
        <v>43465</v>
      </c>
      <c r="P236" s="162" t="s">
        <v>587</v>
      </c>
      <c r="Q236" s="163" t="s">
        <v>595</v>
      </c>
      <c r="R236" s="164"/>
      <c r="S236" s="164"/>
      <c r="T236" s="164"/>
      <c r="U236" s="165"/>
      <c r="V236" s="166"/>
    </row>
    <row r="237" spans="1:22" ht="64.5" thickBot="1">
      <c r="A237" s="327"/>
      <c r="C237" s="323" t="s">
        <v>775</v>
      </c>
      <c r="D237" s="154" t="s">
        <v>249</v>
      </c>
      <c r="E237" s="155" t="s">
        <v>598</v>
      </c>
      <c r="F237" s="156">
        <v>0.44</v>
      </c>
      <c r="G237" s="157" t="s">
        <v>18</v>
      </c>
      <c r="H237" s="158">
        <v>1298691</v>
      </c>
      <c r="I237" s="158">
        <v>441415</v>
      </c>
      <c r="J237" s="157" t="s">
        <v>21</v>
      </c>
      <c r="K237" s="157" t="s">
        <v>19</v>
      </c>
      <c r="L237" s="159" t="s">
        <v>594</v>
      </c>
      <c r="M237" s="160">
        <v>235</v>
      </c>
      <c r="N237" s="154" t="s">
        <v>352</v>
      </c>
      <c r="O237" s="161">
        <v>43465</v>
      </c>
      <c r="P237" s="162" t="s">
        <v>587</v>
      </c>
      <c r="Q237" s="163" t="s">
        <v>595</v>
      </c>
      <c r="R237" s="164">
        <v>0</v>
      </c>
      <c r="S237" s="164"/>
      <c r="T237" s="164"/>
      <c r="U237" s="165"/>
      <c r="V237" s="166" t="s">
        <v>599</v>
      </c>
    </row>
    <row r="238" spans="1:22" ht="51.75" thickBot="1">
      <c r="A238" s="327"/>
      <c r="C238" s="323" t="s">
        <v>776</v>
      </c>
      <c r="D238" s="154" t="s">
        <v>600</v>
      </c>
      <c r="E238" s="155" t="s">
        <v>601</v>
      </c>
      <c r="F238" s="156">
        <v>0.44</v>
      </c>
      <c r="G238" s="157" t="s">
        <v>18</v>
      </c>
      <c r="H238" s="158">
        <v>1298691</v>
      </c>
      <c r="I238" s="158">
        <v>441415</v>
      </c>
      <c r="J238" s="157" t="s">
        <v>21</v>
      </c>
      <c r="K238" s="157" t="s">
        <v>19</v>
      </c>
      <c r="L238" s="159" t="s">
        <v>594</v>
      </c>
      <c r="M238" s="160">
        <v>236</v>
      </c>
      <c r="N238" s="154" t="s">
        <v>353</v>
      </c>
      <c r="O238" s="161">
        <v>43465</v>
      </c>
      <c r="P238" s="162" t="s">
        <v>587</v>
      </c>
      <c r="Q238" s="163" t="s">
        <v>595</v>
      </c>
      <c r="R238" s="164"/>
      <c r="S238" s="164"/>
      <c r="T238" s="164"/>
      <c r="U238" s="165"/>
      <c r="V238" s="166" t="s">
        <v>599</v>
      </c>
    </row>
    <row r="239" spans="1:22" ht="77.25" thickBot="1">
      <c r="A239" s="327"/>
      <c r="C239" s="323" t="s">
        <v>250</v>
      </c>
      <c r="D239" s="154" t="s">
        <v>250</v>
      </c>
      <c r="E239" s="155" t="s">
        <v>602</v>
      </c>
      <c r="F239" s="156"/>
      <c r="G239" s="157" t="s">
        <v>18</v>
      </c>
      <c r="H239" s="158">
        <v>1298691</v>
      </c>
      <c r="I239" s="158"/>
      <c r="J239" s="157" t="s">
        <v>21</v>
      </c>
      <c r="K239" s="157" t="s">
        <v>19</v>
      </c>
      <c r="L239" s="159" t="s">
        <v>603</v>
      </c>
      <c r="M239" s="160">
        <v>237</v>
      </c>
      <c r="N239" s="154" t="s">
        <v>354</v>
      </c>
      <c r="O239" s="161">
        <v>43465</v>
      </c>
      <c r="P239" s="162" t="s">
        <v>587</v>
      </c>
      <c r="Q239" s="163" t="s">
        <v>595</v>
      </c>
      <c r="R239" s="164"/>
      <c r="S239" s="164"/>
      <c r="T239" s="164"/>
      <c r="U239" s="165"/>
      <c r="V239" s="166"/>
    </row>
    <row r="240" spans="1:22" ht="102.75" thickBot="1">
      <c r="A240" s="327"/>
      <c r="C240" s="323" t="s">
        <v>777</v>
      </c>
      <c r="D240" s="154" t="s">
        <v>251</v>
      </c>
      <c r="E240" s="155" t="s">
        <v>604</v>
      </c>
      <c r="F240" s="156">
        <v>0.43</v>
      </c>
      <c r="G240" s="157" t="s">
        <v>18</v>
      </c>
      <c r="H240" s="158">
        <v>1298691</v>
      </c>
      <c r="I240" s="158">
        <v>441415</v>
      </c>
      <c r="J240" s="157" t="s">
        <v>21</v>
      </c>
      <c r="K240" s="157" t="s">
        <v>19</v>
      </c>
      <c r="L240" s="159" t="s">
        <v>594</v>
      </c>
      <c r="M240" s="160">
        <v>238</v>
      </c>
      <c r="N240" s="154" t="s">
        <v>355</v>
      </c>
      <c r="O240" s="161">
        <v>43465</v>
      </c>
      <c r="P240" s="162" t="s">
        <v>587</v>
      </c>
      <c r="Q240" s="163" t="s">
        <v>595</v>
      </c>
      <c r="R240" s="164"/>
      <c r="S240" s="164"/>
      <c r="T240" s="164"/>
      <c r="U240" s="165"/>
      <c r="V240" s="166" t="s">
        <v>599</v>
      </c>
    </row>
    <row r="241" spans="1:22" ht="90" thickBot="1">
      <c r="A241" s="327"/>
      <c r="C241" s="323" t="s">
        <v>252</v>
      </c>
      <c r="D241" s="154" t="s">
        <v>252</v>
      </c>
      <c r="E241" s="155" t="s">
        <v>605</v>
      </c>
      <c r="F241" s="156">
        <v>0</v>
      </c>
      <c r="G241" s="157" t="s">
        <v>18</v>
      </c>
      <c r="H241" s="158">
        <v>1298691</v>
      </c>
      <c r="I241" s="158"/>
      <c r="J241" s="157" t="s">
        <v>21</v>
      </c>
      <c r="K241" s="157" t="s">
        <v>19</v>
      </c>
      <c r="L241" s="159"/>
      <c r="M241" s="160">
        <v>239</v>
      </c>
      <c r="N241" s="154" t="s">
        <v>356</v>
      </c>
      <c r="O241" s="161">
        <v>43465</v>
      </c>
      <c r="P241" s="162" t="s">
        <v>587</v>
      </c>
      <c r="Q241" s="163" t="s">
        <v>595</v>
      </c>
      <c r="R241" s="164"/>
      <c r="S241" s="164"/>
      <c r="T241" s="164"/>
      <c r="U241" s="165"/>
      <c r="V241" s="167"/>
    </row>
    <row r="242" spans="1:22" ht="77.25" thickBot="1">
      <c r="A242" s="327"/>
      <c r="C242" s="323" t="s">
        <v>778</v>
      </c>
      <c r="D242" s="154" t="s">
        <v>253</v>
      </c>
      <c r="E242" s="155" t="s">
        <v>606</v>
      </c>
      <c r="F242" s="156">
        <v>0.2</v>
      </c>
      <c r="G242" s="157" t="s">
        <v>18</v>
      </c>
      <c r="H242" s="158">
        <v>1298691</v>
      </c>
      <c r="I242" s="158"/>
      <c r="J242" s="157" t="s">
        <v>21</v>
      </c>
      <c r="K242" s="157" t="s">
        <v>19</v>
      </c>
      <c r="L242" s="159" t="s">
        <v>603</v>
      </c>
      <c r="M242" s="160">
        <v>240</v>
      </c>
      <c r="N242" s="154" t="s">
        <v>357</v>
      </c>
      <c r="O242" s="161">
        <v>43465</v>
      </c>
      <c r="P242" s="162" t="s">
        <v>587</v>
      </c>
      <c r="Q242" s="163" t="s">
        <v>595</v>
      </c>
      <c r="R242" s="164"/>
      <c r="S242" s="164"/>
      <c r="T242" s="164"/>
      <c r="U242" s="165"/>
      <c r="V242" s="166" t="s">
        <v>607</v>
      </c>
    </row>
    <row r="243" spans="1:22" ht="77.25" thickBot="1">
      <c r="A243" s="327"/>
      <c r="C243" s="323" t="s">
        <v>779</v>
      </c>
      <c r="D243" s="154" t="s">
        <v>254</v>
      </c>
      <c r="E243" s="155" t="s">
        <v>608</v>
      </c>
      <c r="F243" s="156">
        <v>0</v>
      </c>
      <c r="G243" s="157" t="s">
        <v>18</v>
      </c>
      <c r="H243" s="158">
        <v>1298691</v>
      </c>
      <c r="I243" s="158">
        <v>441415</v>
      </c>
      <c r="J243" s="157" t="s">
        <v>21</v>
      </c>
      <c r="K243" s="157" t="s">
        <v>19</v>
      </c>
      <c r="L243" s="159"/>
      <c r="M243" s="160">
        <v>241</v>
      </c>
      <c r="N243" s="154" t="s">
        <v>358</v>
      </c>
      <c r="O243" s="161">
        <v>43465</v>
      </c>
      <c r="P243" s="162" t="s">
        <v>587</v>
      </c>
      <c r="Q243" s="163" t="s">
        <v>595</v>
      </c>
      <c r="R243" s="164">
        <v>80000000</v>
      </c>
      <c r="S243" s="164"/>
      <c r="T243" s="164"/>
      <c r="U243" s="165"/>
      <c r="V243" s="166"/>
    </row>
    <row r="244" spans="1:22" ht="17.25" thickBot="1">
      <c r="A244" s="326" t="s">
        <v>437</v>
      </c>
      <c r="C244" s="53"/>
      <c r="D244" s="73"/>
      <c r="E244" s="73"/>
      <c r="F244" s="11"/>
      <c r="G244" s="12"/>
      <c r="H244" s="12"/>
      <c r="I244" s="11"/>
      <c r="J244" s="11"/>
      <c r="K244" s="78"/>
      <c r="L244" s="78"/>
      <c r="M244" s="52"/>
      <c r="N244" s="53"/>
      <c r="O244" s="64"/>
      <c r="P244" s="80"/>
      <c r="Q244" s="65"/>
      <c r="R244" s="66"/>
      <c r="S244" s="66"/>
      <c r="T244" s="66"/>
      <c r="U244" s="81"/>
      <c r="V244" s="51"/>
    </row>
    <row r="245" spans="1:22" ht="17.25" thickBot="1">
      <c r="A245" s="327"/>
      <c r="C245" s="53"/>
      <c r="D245" s="73"/>
      <c r="E245" s="73"/>
      <c r="F245" s="11"/>
      <c r="G245" s="12"/>
      <c r="H245" s="12"/>
      <c r="I245" s="11"/>
      <c r="J245" s="11"/>
      <c r="K245" s="78"/>
      <c r="L245" s="78"/>
      <c r="M245" s="52"/>
      <c r="N245" s="53"/>
      <c r="O245" s="64"/>
      <c r="P245" s="80"/>
      <c r="Q245" s="65"/>
      <c r="R245" s="66"/>
      <c r="S245" s="66"/>
      <c r="T245" s="66"/>
      <c r="U245" s="81"/>
      <c r="V245" s="51"/>
    </row>
    <row r="246" spans="1:22" ht="17.25" thickBot="1">
      <c r="A246" s="327"/>
      <c r="C246" s="53"/>
      <c r="D246" s="73"/>
      <c r="E246" s="73"/>
      <c r="F246" s="11"/>
      <c r="G246" s="12"/>
      <c r="H246" s="12"/>
      <c r="I246" s="11"/>
      <c r="J246" s="11"/>
      <c r="K246" s="78"/>
      <c r="L246" s="78"/>
      <c r="M246" s="52"/>
      <c r="N246" s="53"/>
      <c r="O246" s="64"/>
      <c r="P246" s="80"/>
      <c r="Q246" s="65"/>
      <c r="R246" s="66"/>
      <c r="S246" s="66"/>
      <c r="T246" s="66"/>
      <c r="U246" s="81"/>
      <c r="V246" s="51"/>
    </row>
    <row r="247" spans="1:22" ht="17.25" thickBot="1">
      <c r="A247" s="327"/>
      <c r="C247" s="53"/>
      <c r="D247" s="73"/>
      <c r="E247" s="73"/>
      <c r="F247" s="11"/>
      <c r="G247" s="12"/>
      <c r="H247" s="12"/>
      <c r="I247" s="11"/>
      <c r="J247" s="11"/>
      <c r="K247" s="78"/>
      <c r="L247" s="78"/>
      <c r="M247" s="52"/>
      <c r="N247" s="53"/>
      <c r="O247" s="64"/>
      <c r="P247" s="80"/>
      <c r="Q247" s="65"/>
      <c r="R247" s="66"/>
      <c r="S247" s="66"/>
      <c r="T247" s="66"/>
      <c r="U247" s="81"/>
      <c r="V247" s="51"/>
    </row>
    <row r="248" spans="1:22" ht="17.25" thickBot="1">
      <c r="A248" s="327"/>
      <c r="C248" s="53"/>
      <c r="D248" s="73"/>
      <c r="E248" s="73"/>
      <c r="F248" s="11"/>
      <c r="G248" s="12"/>
      <c r="H248" s="12"/>
      <c r="I248" s="11"/>
      <c r="J248" s="11"/>
      <c r="K248" s="78"/>
      <c r="L248" s="78"/>
      <c r="M248" s="52"/>
      <c r="N248" s="53"/>
      <c r="O248" s="64"/>
      <c r="P248" s="80"/>
      <c r="Q248" s="65"/>
      <c r="R248" s="66"/>
      <c r="S248" s="66"/>
      <c r="T248" s="66"/>
      <c r="U248" s="81"/>
      <c r="V248" s="51"/>
    </row>
    <row r="249" spans="1:22" ht="17.25" thickBot="1">
      <c r="A249" s="327"/>
      <c r="C249" s="53"/>
      <c r="D249" s="73"/>
      <c r="E249" s="73"/>
      <c r="F249" s="11"/>
      <c r="G249" s="12"/>
      <c r="H249" s="12"/>
      <c r="I249" s="11"/>
      <c r="J249" s="11"/>
      <c r="K249" s="78"/>
      <c r="L249" s="78"/>
      <c r="M249" s="52"/>
      <c r="N249" s="53"/>
      <c r="O249" s="64"/>
      <c r="P249" s="80"/>
      <c r="Q249" s="65"/>
      <c r="R249" s="66"/>
      <c r="S249" s="66"/>
      <c r="T249" s="66"/>
      <c r="U249" s="81"/>
      <c r="V249" s="51"/>
    </row>
    <row r="250" spans="1:22" ht="17.25" thickBot="1">
      <c r="A250" s="327"/>
      <c r="C250" s="53"/>
      <c r="D250" s="73"/>
      <c r="E250" s="73"/>
      <c r="F250" s="11"/>
      <c r="G250" s="12"/>
      <c r="H250" s="12"/>
      <c r="I250" s="11"/>
      <c r="J250" s="11"/>
      <c r="K250" s="78"/>
      <c r="L250" s="78"/>
      <c r="M250" s="52"/>
      <c r="N250" s="53"/>
      <c r="O250" s="64"/>
      <c r="P250" s="80"/>
      <c r="Q250" s="65"/>
      <c r="R250" s="66"/>
      <c r="S250" s="66"/>
      <c r="T250" s="66"/>
      <c r="U250" s="81"/>
      <c r="V250" s="51"/>
    </row>
    <row r="251" spans="1:22" ht="17.25" thickBot="1">
      <c r="A251" s="327"/>
      <c r="C251" s="53"/>
      <c r="D251" s="73"/>
      <c r="E251" s="73"/>
      <c r="F251" s="11"/>
      <c r="G251" s="12"/>
      <c r="H251" s="12"/>
      <c r="I251" s="11"/>
      <c r="J251" s="11"/>
      <c r="K251" s="78"/>
      <c r="L251" s="78"/>
      <c r="M251" s="52"/>
      <c r="N251" s="53"/>
      <c r="O251" s="64"/>
      <c r="P251" s="80"/>
      <c r="Q251" s="65"/>
      <c r="R251" s="66"/>
      <c r="S251" s="66"/>
      <c r="T251" s="66"/>
      <c r="U251" s="81"/>
      <c r="V251" s="51"/>
    </row>
    <row r="252" spans="1:22" ht="17.25" thickBot="1">
      <c r="A252" s="327"/>
      <c r="C252" s="53"/>
      <c r="D252" s="73"/>
      <c r="E252" s="73"/>
      <c r="F252" s="11"/>
      <c r="G252" s="12"/>
      <c r="H252" s="12"/>
      <c r="I252" s="11"/>
      <c r="J252" s="11"/>
      <c r="K252" s="78"/>
      <c r="L252" s="78"/>
      <c r="M252" s="52"/>
      <c r="N252" s="53"/>
      <c r="O252" s="64"/>
      <c r="P252" s="80"/>
      <c r="Q252" s="65"/>
      <c r="R252" s="66"/>
      <c r="S252" s="66"/>
      <c r="T252" s="66"/>
      <c r="U252" s="81"/>
      <c r="V252" s="51"/>
    </row>
    <row r="253" spans="1:22" ht="17.25" thickBot="1">
      <c r="A253" s="327"/>
      <c r="C253" s="53"/>
      <c r="D253" s="73"/>
      <c r="E253" s="73"/>
      <c r="F253" s="11"/>
      <c r="G253" s="12"/>
      <c r="H253" s="12"/>
      <c r="I253" s="11"/>
      <c r="J253" s="11"/>
      <c r="K253" s="78"/>
      <c r="L253" s="78"/>
      <c r="M253" s="52"/>
      <c r="N253" s="53"/>
      <c r="O253" s="64"/>
      <c r="P253" s="80"/>
      <c r="Q253" s="65"/>
      <c r="R253" s="66"/>
      <c r="S253" s="66"/>
      <c r="T253" s="66"/>
      <c r="U253" s="81"/>
      <c r="V253" s="51"/>
    </row>
    <row r="254" spans="1:22" ht="17.25" thickBot="1">
      <c r="A254" s="327"/>
      <c r="C254" s="53"/>
      <c r="D254" s="73"/>
      <c r="E254" s="73"/>
      <c r="F254" s="11"/>
      <c r="G254" s="12"/>
      <c r="H254" s="12"/>
      <c r="I254" s="11"/>
      <c r="J254" s="11"/>
      <c r="K254" s="78"/>
      <c r="L254" s="78"/>
      <c r="M254" s="52"/>
      <c r="N254" s="53"/>
      <c r="O254" s="64"/>
      <c r="P254" s="80"/>
      <c r="Q254" s="65"/>
      <c r="R254" s="67"/>
      <c r="S254" s="67"/>
      <c r="T254" s="67"/>
      <c r="U254" s="82"/>
      <c r="V254" s="51"/>
    </row>
    <row r="255" spans="1:22" ht="17.25" thickBot="1">
      <c r="A255" s="326" t="s">
        <v>438</v>
      </c>
      <c r="C255" s="130"/>
      <c r="D255" s="74"/>
      <c r="E255" s="74"/>
      <c r="F255" s="11"/>
      <c r="G255" s="12"/>
      <c r="H255" s="12"/>
      <c r="I255" s="11"/>
      <c r="J255" s="11"/>
      <c r="K255" s="78"/>
      <c r="L255" s="78"/>
      <c r="M255" s="52"/>
      <c r="N255" s="57"/>
      <c r="O255" s="64"/>
      <c r="P255" s="80"/>
      <c r="Q255" s="65"/>
      <c r="R255" s="67"/>
      <c r="S255" s="67"/>
      <c r="T255" s="67"/>
      <c r="U255" s="83"/>
      <c r="V255" s="51"/>
    </row>
    <row r="256" spans="1:22" ht="17.25" thickBot="1">
      <c r="A256" s="327" t="s">
        <v>438</v>
      </c>
      <c r="C256" s="131"/>
      <c r="D256" s="74"/>
      <c r="E256" s="74"/>
      <c r="F256" s="11"/>
      <c r="G256" s="12"/>
      <c r="H256" s="12"/>
      <c r="I256" s="11"/>
      <c r="J256" s="11"/>
      <c r="K256" s="78"/>
      <c r="L256" s="78"/>
      <c r="M256" s="52"/>
      <c r="N256" s="57"/>
      <c r="O256" s="64"/>
      <c r="P256" s="80"/>
      <c r="Q256" s="65"/>
      <c r="R256" s="67"/>
      <c r="S256" s="67"/>
      <c r="T256" s="67"/>
      <c r="U256" s="83"/>
      <c r="V256" s="51"/>
    </row>
    <row r="257" spans="1:22" ht="17.25" thickBot="1">
      <c r="A257" s="327" t="s">
        <v>438</v>
      </c>
      <c r="C257" s="131"/>
      <c r="D257" s="74"/>
      <c r="E257" s="74"/>
      <c r="F257" s="11"/>
      <c r="G257" s="12"/>
      <c r="H257" s="12"/>
      <c r="I257" s="11"/>
      <c r="J257" s="11"/>
      <c r="K257" s="78"/>
      <c r="L257" s="78"/>
      <c r="M257" s="52"/>
      <c r="N257" s="57"/>
      <c r="O257" s="64"/>
      <c r="P257" s="80"/>
      <c r="Q257" s="65"/>
      <c r="R257" s="67"/>
      <c r="S257" s="67"/>
      <c r="T257" s="67"/>
      <c r="U257" s="83"/>
      <c r="V257" s="51"/>
    </row>
    <row r="258" spans="1:22" ht="17.25" thickBot="1">
      <c r="A258" s="327" t="s">
        <v>438</v>
      </c>
      <c r="C258" s="131"/>
      <c r="D258" s="74"/>
      <c r="E258" s="74"/>
      <c r="F258" s="11"/>
      <c r="G258" s="12"/>
      <c r="H258" s="12"/>
      <c r="I258" s="11"/>
      <c r="J258" s="11"/>
      <c r="K258" s="78"/>
      <c r="L258" s="78"/>
      <c r="M258" s="52"/>
      <c r="N258" s="57"/>
      <c r="O258" s="64"/>
      <c r="P258" s="80"/>
      <c r="Q258" s="65"/>
      <c r="R258" s="67"/>
      <c r="S258" s="67"/>
      <c r="T258" s="67"/>
      <c r="U258" s="83"/>
      <c r="V258" s="51"/>
    </row>
    <row r="259" spans="1:22" ht="17.25" thickBot="1">
      <c r="A259" s="327" t="s">
        <v>438</v>
      </c>
      <c r="C259" s="131"/>
      <c r="D259" s="74"/>
      <c r="E259" s="74"/>
      <c r="F259" s="11"/>
      <c r="G259" s="12"/>
      <c r="H259" s="12"/>
      <c r="I259" s="11"/>
      <c r="J259" s="11"/>
      <c r="K259" s="78"/>
      <c r="L259" s="78"/>
      <c r="M259" s="52"/>
      <c r="N259" s="57"/>
      <c r="O259" s="64"/>
      <c r="P259" s="80"/>
      <c r="Q259" s="65"/>
      <c r="R259" s="68"/>
      <c r="S259" s="68"/>
      <c r="T259" s="68"/>
      <c r="U259" s="83"/>
      <c r="V259" s="51"/>
    </row>
    <row r="260" spans="1:22" ht="77.25" customHeight="1" thickBot="1">
      <c r="A260" s="327" t="s">
        <v>438</v>
      </c>
      <c r="C260" s="131"/>
      <c r="D260" s="74"/>
      <c r="E260" s="74"/>
      <c r="F260" s="11"/>
      <c r="G260" s="12"/>
      <c r="H260" s="12"/>
      <c r="I260" s="11"/>
      <c r="J260" s="11"/>
      <c r="K260" s="78"/>
      <c r="L260" s="78"/>
      <c r="M260" s="52"/>
      <c r="N260" s="57"/>
      <c r="O260" s="64"/>
      <c r="P260" s="80"/>
      <c r="Q260" s="65"/>
      <c r="R260" s="66"/>
      <c r="S260" s="66"/>
      <c r="T260" s="66"/>
      <c r="U260" s="83"/>
      <c r="V260" s="51"/>
    </row>
    <row r="261" spans="1:22" ht="17.25" thickBot="1">
      <c r="A261" s="327" t="s">
        <v>438</v>
      </c>
      <c r="C261" s="131"/>
      <c r="D261" s="74"/>
      <c r="E261" s="74"/>
      <c r="F261" s="11"/>
      <c r="G261" s="12"/>
      <c r="H261" s="12"/>
      <c r="I261" s="11"/>
      <c r="J261" s="11"/>
      <c r="K261" s="78"/>
      <c r="L261" s="78"/>
      <c r="M261" s="52"/>
      <c r="N261" s="57"/>
      <c r="O261" s="64"/>
      <c r="P261" s="80"/>
      <c r="Q261" s="65"/>
      <c r="R261" s="67"/>
      <c r="S261" s="67"/>
      <c r="T261" s="67"/>
      <c r="U261" s="83"/>
      <c r="V261" s="51"/>
    </row>
    <row r="262" spans="1:22" ht="17.25" thickBot="1">
      <c r="A262" s="327" t="s">
        <v>438</v>
      </c>
      <c r="C262" s="131"/>
      <c r="D262" s="74"/>
      <c r="E262" s="74"/>
      <c r="F262" s="11"/>
      <c r="G262" s="12"/>
      <c r="H262" s="12"/>
      <c r="I262" s="11"/>
      <c r="J262" s="11"/>
      <c r="K262" s="78"/>
      <c r="L262" s="78"/>
      <c r="M262" s="52"/>
      <c r="N262" s="57"/>
      <c r="O262" s="64"/>
      <c r="P262" s="80"/>
      <c r="Q262" s="65"/>
      <c r="R262" s="67"/>
      <c r="S262" s="67"/>
      <c r="T262" s="67"/>
      <c r="U262" s="83"/>
      <c r="V262" s="51"/>
    </row>
    <row r="263" spans="1:22" ht="17.25" thickBot="1">
      <c r="A263" s="327" t="s">
        <v>438</v>
      </c>
      <c r="C263" s="131"/>
      <c r="D263" s="74"/>
      <c r="E263" s="74"/>
      <c r="F263" s="11"/>
      <c r="G263" s="12"/>
      <c r="H263" s="12"/>
      <c r="I263" s="11"/>
      <c r="J263" s="11"/>
      <c r="K263" s="78"/>
      <c r="L263" s="78"/>
      <c r="M263" s="52"/>
      <c r="N263" s="57"/>
      <c r="O263" s="64"/>
      <c r="P263" s="80"/>
      <c r="Q263" s="65"/>
      <c r="R263" s="67"/>
      <c r="S263" s="67"/>
      <c r="T263" s="67"/>
      <c r="U263" s="83"/>
      <c r="V263" s="51"/>
    </row>
    <row r="264" spans="1:22" ht="17.25" thickBot="1">
      <c r="A264" s="327" t="s">
        <v>438</v>
      </c>
      <c r="C264" s="132"/>
      <c r="D264" s="73"/>
      <c r="E264" s="73"/>
      <c r="F264" s="11"/>
      <c r="G264" s="12"/>
      <c r="H264" s="12"/>
      <c r="I264" s="11"/>
      <c r="J264" s="11"/>
      <c r="K264" s="78"/>
      <c r="L264" s="78"/>
      <c r="M264" s="52"/>
      <c r="N264" s="57"/>
      <c r="O264" s="64"/>
      <c r="P264" s="80"/>
      <c r="Q264" s="65"/>
      <c r="R264" s="67"/>
      <c r="S264" s="67"/>
      <c r="T264" s="67"/>
      <c r="U264" s="83"/>
      <c r="V264" s="51"/>
    </row>
    <row r="265" spans="1:22" ht="17.25" thickBot="1">
      <c r="A265" s="327" t="s">
        <v>438</v>
      </c>
      <c r="C265" s="129"/>
      <c r="D265" s="73"/>
      <c r="E265" s="73"/>
      <c r="F265" s="11"/>
      <c r="G265" s="12"/>
      <c r="H265" s="12"/>
      <c r="I265" s="11"/>
      <c r="J265" s="11"/>
      <c r="K265" s="78"/>
      <c r="L265" s="78"/>
      <c r="M265" s="52"/>
      <c r="N265" s="57"/>
      <c r="O265" s="64"/>
      <c r="P265" s="80"/>
      <c r="Q265" s="65"/>
      <c r="R265" s="67"/>
      <c r="S265" s="67"/>
      <c r="T265" s="67"/>
      <c r="U265" s="83"/>
      <c r="V265" s="51"/>
    </row>
    <row r="266" spans="1:22" ht="17.25" thickBot="1">
      <c r="A266" s="327" t="s">
        <v>438</v>
      </c>
      <c r="C266" s="129"/>
      <c r="D266" s="73"/>
      <c r="E266" s="73"/>
      <c r="F266" s="11"/>
      <c r="G266" s="12"/>
      <c r="H266" s="12"/>
      <c r="I266" s="11"/>
      <c r="J266" s="11"/>
      <c r="K266" s="78"/>
      <c r="L266" s="78"/>
      <c r="M266" s="52"/>
      <c r="N266" s="57"/>
      <c r="O266" s="64"/>
      <c r="P266" s="80"/>
      <c r="Q266" s="65"/>
      <c r="R266" s="67"/>
      <c r="S266" s="67"/>
      <c r="T266" s="67"/>
      <c r="U266" s="83"/>
      <c r="V266" s="51"/>
    </row>
    <row r="267" spans="1:22" ht="17.25" thickBot="1">
      <c r="A267" s="327" t="s">
        <v>438</v>
      </c>
      <c r="C267" s="130"/>
      <c r="D267" s="74"/>
      <c r="E267" s="74"/>
      <c r="F267" s="11"/>
      <c r="G267" s="12"/>
      <c r="H267" s="12"/>
      <c r="I267" s="11"/>
      <c r="J267" s="11"/>
      <c r="K267" s="78"/>
      <c r="L267" s="78"/>
      <c r="M267" s="52"/>
      <c r="N267" s="57"/>
      <c r="O267" s="64"/>
      <c r="P267" s="80"/>
      <c r="Q267" s="65"/>
      <c r="R267" s="67"/>
      <c r="S267" s="67"/>
      <c r="T267" s="67"/>
      <c r="U267" s="83"/>
      <c r="V267" s="51"/>
    </row>
    <row r="268" spans="1:22" ht="17.25" thickBot="1">
      <c r="A268" s="327" t="s">
        <v>438</v>
      </c>
      <c r="C268" s="132"/>
      <c r="D268" s="73"/>
      <c r="E268" s="73"/>
      <c r="F268" s="11"/>
      <c r="G268" s="12"/>
      <c r="H268" s="12"/>
      <c r="I268" s="11"/>
      <c r="J268" s="11"/>
      <c r="K268" s="78"/>
      <c r="L268" s="78"/>
      <c r="M268" s="52"/>
      <c r="N268" s="54"/>
      <c r="O268" s="64"/>
      <c r="P268" s="80"/>
      <c r="Q268" s="65"/>
      <c r="R268" s="67"/>
      <c r="S268" s="67"/>
      <c r="T268" s="67"/>
      <c r="U268" s="83"/>
      <c r="V268" s="51"/>
    </row>
    <row r="269" spans="1:22" ht="17.25" thickBot="1">
      <c r="A269" s="327" t="s">
        <v>438</v>
      </c>
      <c r="C269" s="129"/>
      <c r="D269" s="73"/>
      <c r="E269" s="73"/>
      <c r="F269" s="11"/>
      <c r="G269" s="12"/>
      <c r="H269" s="12"/>
      <c r="I269" s="11"/>
      <c r="J269" s="11"/>
      <c r="K269" s="78"/>
      <c r="L269" s="78"/>
      <c r="M269" s="52"/>
      <c r="N269" s="57"/>
      <c r="O269" s="64"/>
      <c r="P269" s="80"/>
      <c r="Q269" s="65"/>
      <c r="R269" s="67"/>
      <c r="S269" s="67"/>
      <c r="T269" s="67"/>
      <c r="U269" s="83"/>
      <c r="V269" s="51"/>
    </row>
    <row r="270" spans="1:22" ht="17.25" thickBot="1">
      <c r="A270" s="327" t="s">
        <v>438</v>
      </c>
      <c r="C270" s="129"/>
      <c r="D270" s="73"/>
      <c r="E270" s="73"/>
      <c r="F270" s="11"/>
      <c r="G270" s="12"/>
      <c r="H270" s="12"/>
      <c r="I270" s="11"/>
      <c r="J270" s="11"/>
      <c r="K270" s="78"/>
      <c r="L270" s="78"/>
      <c r="M270" s="52"/>
      <c r="N270" s="57"/>
      <c r="O270" s="64"/>
      <c r="P270" s="80"/>
      <c r="Q270" s="65"/>
      <c r="R270" s="67"/>
      <c r="S270" s="67"/>
      <c r="T270" s="67"/>
      <c r="U270" s="83"/>
      <c r="V270" s="51"/>
    </row>
    <row r="271" spans="1:22" ht="17.25" thickBot="1">
      <c r="A271" s="327" t="s">
        <v>438</v>
      </c>
      <c r="C271" s="129"/>
      <c r="D271" s="73"/>
      <c r="E271" s="73"/>
      <c r="F271" s="11"/>
      <c r="G271" s="12"/>
      <c r="H271" s="12"/>
      <c r="I271" s="11"/>
      <c r="J271" s="11"/>
      <c r="K271" s="78"/>
      <c r="L271" s="78"/>
      <c r="M271" s="52"/>
      <c r="N271" s="57"/>
      <c r="O271" s="64"/>
      <c r="P271" s="80"/>
      <c r="Q271" s="65"/>
      <c r="R271" s="67"/>
      <c r="S271" s="67"/>
      <c r="T271" s="67"/>
      <c r="U271" s="83"/>
      <c r="V271" s="51"/>
    </row>
    <row r="272" spans="1:22" ht="17.25" thickBot="1">
      <c r="A272" s="327" t="s">
        <v>438</v>
      </c>
      <c r="C272" s="129"/>
      <c r="D272" s="73"/>
      <c r="E272" s="73"/>
      <c r="F272" s="11"/>
      <c r="G272" s="12"/>
      <c r="H272" s="12"/>
      <c r="I272" s="11"/>
      <c r="J272" s="11"/>
      <c r="K272" s="78"/>
      <c r="L272" s="78"/>
      <c r="M272" s="52"/>
      <c r="N272" s="57"/>
      <c r="O272" s="64"/>
      <c r="P272" s="80"/>
      <c r="Q272" s="65"/>
      <c r="R272" s="67"/>
      <c r="S272" s="67"/>
      <c r="T272" s="67"/>
      <c r="U272" s="83"/>
      <c r="V272" s="51"/>
    </row>
    <row r="273" spans="1:22" ht="17.25" thickBot="1">
      <c r="A273" s="327" t="s">
        <v>438</v>
      </c>
      <c r="C273" s="129"/>
      <c r="D273" s="73"/>
      <c r="E273" s="73"/>
      <c r="F273" s="11"/>
      <c r="G273" s="12"/>
      <c r="H273" s="12"/>
      <c r="I273" s="11"/>
      <c r="J273" s="11"/>
      <c r="K273" s="78"/>
      <c r="L273" s="78"/>
      <c r="M273" s="52"/>
      <c r="N273" s="57"/>
      <c r="O273" s="64"/>
      <c r="P273" s="80"/>
      <c r="Q273" s="65"/>
      <c r="R273" s="67"/>
      <c r="S273" s="67"/>
      <c r="T273" s="67"/>
      <c r="U273" s="83"/>
      <c r="V273" s="51"/>
    </row>
    <row r="274" spans="1:22" ht="17.25" thickBot="1">
      <c r="A274" s="327" t="s">
        <v>438</v>
      </c>
      <c r="C274" s="129"/>
      <c r="D274" s="73"/>
      <c r="E274" s="73"/>
      <c r="F274" s="11"/>
      <c r="G274" s="12"/>
      <c r="H274" s="12"/>
      <c r="I274" s="11"/>
      <c r="J274" s="11"/>
      <c r="K274" s="78"/>
      <c r="L274" s="78"/>
      <c r="M274" s="52"/>
      <c r="N274" s="57"/>
      <c r="O274" s="64"/>
      <c r="P274" s="80"/>
      <c r="Q274" s="65"/>
      <c r="R274" s="67"/>
      <c r="S274" s="67"/>
      <c r="T274" s="67"/>
      <c r="U274" s="83"/>
      <c r="V274" s="51"/>
    </row>
    <row r="275" spans="1:22" ht="17.25" thickBot="1">
      <c r="A275" s="327" t="s">
        <v>438</v>
      </c>
      <c r="C275" s="129"/>
      <c r="D275" s="73"/>
      <c r="E275" s="73"/>
      <c r="F275" s="11"/>
      <c r="G275" s="12"/>
      <c r="H275" s="12"/>
      <c r="I275" s="11"/>
      <c r="J275" s="11"/>
      <c r="K275" s="78"/>
      <c r="L275" s="78"/>
      <c r="M275" s="52"/>
      <c r="N275" s="57"/>
      <c r="O275" s="64"/>
      <c r="P275" s="80"/>
      <c r="Q275" s="65"/>
      <c r="R275" s="67"/>
      <c r="S275" s="67"/>
      <c r="T275" s="67"/>
      <c r="U275" s="83"/>
      <c r="V275" s="51"/>
    </row>
    <row r="276" spans="1:22" ht="17.25" thickBot="1">
      <c r="A276" s="327" t="s">
        <v>438</v>
      </c>
      <c r="C276" s="129"/>
      <c r="D276" s="73"/>
      <c r="E276" s="73"/>
      <c r="F276" s="11"/>
      <c r="G276" s="12"/>
      <c r="H276" s="12"/>
      <c r="I276" s="11"/>
      <c r="J276" s="11"/>
      <c r="K276" s="78"/>
      <c r="L276" s="78"/>
      <c r="M276" s="52"/>
      <c r="N276" s="57"/>
      <c r="O276" s="64"/>
      <c r="P276" s="80"/>
      <c r="Q276" s="65"/>
      <c r="R276" s="67"/>
      <c r="S276" s="67"/>
      <c r="T276" s="67"/>
      <c r="U276" s="83"/>
      <c r="V276" s="51"/>
    </row>
    <row r="277" spans="1:22" ht="17.25" thickBot="1">
      <c r="A277" s="327" t="s">
        <v>438</v>
      </c>
      <c r="C277" s="129"/>
      <c r="D277" s="73"/>
      <c r="E277" s="73"/>
      <c r="F277" s="11"/>
      <c r="G277" s="12"/>
      <c r="H277" s="12"/>
      <c r="I277" s="11"/>
      <c r="J277" s="11"/>
      <c r="K277" s="78"/>
      <c r="L277" s="78"/>
      <c r="M277" s="52"/>
      <c r="N277" s="58"/>
      <c r="O277" s="64"/>
      <c r="P277" s="80"/>
      <c r="Q277" s="65"/>
      <c r="R277" s="67"/>
      <c r="S277" s="67"/>
      <c r="T277" s="67"/>
      <c r="U277" s="83"/>
      <c r="V277" s="51"/>
    </row>
    <row r="278" spans="1:22" ht="17.25" thickBot="1">
      <c r="A278" s="327" t="s">
        <v>438</v>
      </c>
      <c r="C278" s="129"/>
      <c r="D278" s="73"/>
      <c r="E278" s="73"/>
      <c r="F278" s="11"/>
      <c r="G278" s="12"/>
      <c r="H278" s="12"/>
      <c r="I278" s="11"/>
      <c r="J278" s="11"/>
      <c r="K278" s="78"/>
      <c r="L278" s="78"/>
      <c r="M278" s="52"/>
      <c r="N278" s="57"/>
      <c r="O278" s="64"/>
      <c r="P278" s="80"/>
      <c r="Q278" s="65"/>
      <c r="R278" s="67"/>
      <c r="S278" s="67"/>
      <c r="T278" s="67"/>
      <c r="U278" s="83"/>
      <c r="V278" s="51"/>
    </row>
    <row r="279" spans="1:22" ht="17.25" thickBot="1">
      <c r="A279" s="327" t="s">
        <v>438</v>
      </c>
      <c r="C279" s="129"/>
      <c r="D279" s="73"/>
      <c r="E279" s="73"/>
      <c r="F279" s="11"/>
      <c r="G279" s="12"/>
      <c r="H279" s="12"/>
      <c r="I279" s="11"/>
      <c r="J279" s="11"/>
      <c r="K279" s="78"/>
      <c r="L279" s="78"/>
      <c r="M279" s="52"/>
      <c r="N279" s="57"/>
      <c r="O279" s="64"/>
      <c r="P279" s="80"/>
      <c r="Q279" s="65"/>
      <c r="R279" s="67"/>
      <c r="S279" s="67"/>
      <c r="T279" s="67"/>
      <c r="U279" s="83"/>
      <c r="V279" s="51"/>
    </row>
    <row r="280" spans="1:22" ht="17.25" thickBot="1">
      <c r="A280" s="327" t="s">
        <v>438</v>
      </c>
      <c r="C280" s="129"/>
      <c r="D280" s="73"/>
      <c r="E280" s="73"/>
      <c r="F280" s="11"/>
      <c r="G280" s="12"/>
      <c r="H280" s="12"/>
      <c r="I280" s="11"/>
      <c r="J280" s="11"/>
      <c r="K280" s="78"/>
      <c r="L280" s="78"/>
      <c r="M280" s="52"/>
      <c r="N280" s="57"/>
      <c r="O280" s="64"/>
      <c r="P280" s="80"/>
      <c r="Q280" s="65"/>
      <c r="R280" s="67"/>
      <c r="S280" s="67"/>
      <c r="T280" s="67"/>
      <c r="U280" s="83"/>
      <c r="V280" s="51"/>
    </row>
    <row r="281" spans="1:22" ht="17.25" thickBot="1">
      <c r="A281" s="327" t="s">
        <v>438</v>
      </c>
      <c r="C281" s="129"/>
      <c r="D281" s="73"/>
      <c r="E281" s="73"/>
      <c r="F281" s="11"/>
      <c r="G281" s="12"/>
      <c r="H281" s="12"/>
      <c r="I281" s="11"/>
      <c r="J281" s="11"/>
      <c r="K281" s="78"/>
      <c r="L281" s="78"/>
      <c r="M281" s="52"/>
      <c r="N281" s="57"/>
      <c r="O281" s="64"/>
      <c r="P281" s="80"/>
      <c r="Q281" s="65"/>
      <c r="R281" s="67"/>
      <c r="S281" s="67"/>
      <c r="T281" s="67"/>
      <c r="U281" s="83"/>
      <c r="V281" s="51"/>
    </row>
    <row r="282" spans="1:22" ht="17.25" thickBot="1">
      <c r="A282" s="327" t="s">
        <v>438</v>
      </c>
      <c r="C282" s="129"/>
      <c r="D282" s="73"/>
      <c r="E282" s="73"/>
      <c r="F282" s="11"/>
      <c r="G282" s="12"/>
      <c r="H282" s="12"/>
      <c r="I282" s="11"/>
      <c r="J282" s="11"/>
      <c r="K282" s="78"/>
      <c r="L282" s="78"/>
      <c r="M282" s="52"/>
      <c r="N282" s="57"/>
      <c r="O282" s="64"/>
      <c r="P282" s="80"/>
      <c r="Q282" s="65"/>
      <c r="R282" s="67"/>
      <c r="S282" s="67"/>
      <c r="T282" s="67"/>
      <c r="U282" s="83"/>
      <c r="V282" s="51"/>
    </row>
    <row r="283" spans="1:22" ht="17.25" thickBot="1">
      <c r="A283" s="327" t="s">
        <v>438</v>
      </c>
      <c r="C283" s="129"/>
      <c r="D283" s="73"/>
      <c r="E283" s="73"/>
      <c r="F283" s="11"/>
      <c r="G283" s="12"/>
      <c r="H283" s="12"/>
      <c r="I283" s="11"/>
      <c r="J283" s="11"/>
      <c r="K283" s="78"/>
      <c r="L283" s="78"/>
      <c r="M283" s="52"/>
      <c r="N283" s="57"/>
      <c r="O283" s="64"/>
      <c r="P283" s="80"/>
      <c r="Q283" s="65"/>
      <c r="R283" s="67"/>
      <c r="S283" s="67"/>
      <c r="T283" s="67"/>
      <c r="U283" s="83"/>
      <c r="V283" s="51"/>
    </row>
    <row r="284" spans="1:22" ht="17.25" thickBot="1">
      <c r="A284" s="327" t="s">
        <v>438</v>
      </c>
      <c r="C284" s="129"/>
      <c r="D284" s="73"/>
      <c r="E284" s="73"/>
      <c r="F284" s="11"/>
      <c r="G284" s="12"/>
      <c r="H284" s="12"/>
      <c r="I284" s="11"/>
      <c r="J284" s="11"/>
      <c r="K284" s="78"/>
      <c r="L284" s="78"/>
      <c r="M284" s="52"/>
      <c r="N284" s="57"/>
      <c r="O284" s="64"/>
      <c r="P284" s="80"/>
      <c r="Q284" s="65"/>
      <c r="R284" s="67"/>
      <c r="S284" s="67"/>
      <c r="T284" s="67"/>
      <c r="U284" s="83"/>
      <c r="V284" s="51"/>
    </row>
    <row r="285" spans="1:22" ht="17.25" thickBot="1">
      <c r="A285" s="327" t="s">
        <v>438</v>
      </c>
      <c r="C285" s="129"/>
      <c r="D285" s="73"/>
      <c r="E285" s="73"/>
      <c r="F285" s="11"/>
      <c r="G285" s="12"/>
      <c r="H285" s="12"/>
      <c r="I285" s="11"/>
      <c r="J285" s="11"/>
      <c r="K285" s="78"/>
      <c r="L285" s="78"/>
      <c r="M285" s="52"/>
      <c r="N285" s="57"/>
      <c r="O285" s="64"/>
      <c r="P285" s="80"/>
      <c r="Q285" s="65"/>
      <c r="R285" s="67"/>
      <c r="S285" s="67"/>
      <c r="T285" s="67"/>
      <c r="U285" s="83"/>
      <c r="V285" s="51"/>
    </row>
    <row r="286" spans="1:22" ht="17.25" thickBot="1">
      <c r="A286" s="327" t="s">
        <v>438</v>
      </c>
      <c r="C286" s="129"/>
      <c r="D286" s="73"/>
      <c r="E286" s="73"/>
      <c r="F286" s="11"/>
      <c r="G286" s="12"/>
      <c r="H286" s="12"/>
      <c r="I286" s="11"/>
      <c r="J286" s="11"/>
      <c r="K286" s="78"/>
      <c r="L286" s="78"/>
      <c r="M286" s="52"/>
      <c r="N286" s="57"/>
      <c r="O286" s="64"/>
      <c r="P286" s="80"/>
      <c r="Q286" s="65"/>
      <c r="R286" s="67"/>
      <c r="S286" s="67"/>
      <c r="T286" s="67"/>
      <c r="U286" s="83"/>
      <c r="V286" s="51"/>
    </row>
    <row r="287" spans="1:22" ht="17.25" thickBot="1">
      <c r="A287" s="327" t="s">
        <v>438</v>
      </c>
      <c r="C287" s="129"/>
      <c r="D287" s="73"/>
      <c r="E287" s="73"/>
      <c r="F287" s="11"/>
      <c r="G287" s="12"/>
      <c r="H287" s="12"/>
      <c r="I287" s="11"/>
      <c r="J287" s="11"/>
      <c r="K287" s="78"/>
      <c r="L287" s="78"/>
      <c r="M287" s="52"/>
      <c r="N287" s="57"/>
      <c r="O287" s="64"/>
      <c r="P287" s="80"/>
      <c r="Q287" s="65"/>
      <c r="R287" s="67"/>
      <c r="S287" s="67"/>
      <c r="T287" s="67"/>
      <c r="U287" s="83"/>
      <c r="V287" s="51"/>
    </row>
    <row r="288" spans="1:22" ht="17.25" thickBot="1">
      <c r="A288" s="327" t="s">
        <v>438</v>
      </c>
      <c r="C288" s="129"/>
      <c r="D288" s="73"/>
      <c r="E288" s="73"/>
      <c r="F288" s="11"/>
      <c r="G288" s="12"/>
      <c r="H288" s="12"/>
      <c r="I288" s="11"/>
      <c r="J288" s="11"/>
      <c r="K288" s="78"/>
      <c r="L288" s="78"/>
      <c r="M288" s="52"/>
      <c r="N288" s="57"/>
      <c r="O288" s="64"/>
      <c r="P288" s="80"/>
      <c r="Q288" s="65"/>
      <c r="R288" s="67"/>
      <c r="S288" s="67"/>
      <c r="T288" s="67"/>
      <c r="U288" s="83"/>
      <c r="V288" s="51"/>
    </row>
    <row r="289" spans="1:22" ht="17.25" thickBot="1">
      <c r="A289" s="327" t="s">
        <v>438</v>
      </c>
      <c r="C289" s="129"/>
      <c r="D289" s="73"/>
      <c r="E289" s="73"/>
      <c r="F289" s="11"/>
      <c r="G289" s="12"/>
      <c r="H289" s="12"/>
      <c r="I289" s="11"/>
      <c r="J289" s="11"/>
      <c r="K289" s="78"/>
      <c r="L289" s="78"/>
      <c r="M289" s="52"/>
      <c r="N289" s="57"/>
      <c r="O289" s="64"/>
      <c r="P289" s="80"/>
      <c r="Q289" s="65"/>
      <c r="R289" s="67"/>
      <c r="S289" s="67"/>
      <c r="T289" s="67"/>
      <c r="U289" s="83"/>
      <c r="V289" s="51"/>
    </row>
    <row r="290" spans="1:22" ht="17.25" thickBot="1">
      <c r="A290" s="327" t="s">
        <v>438</v>
      </c>
      <c r="C290" s="130"/>
      <c r="D290" s="74"/>
      <c r="E290" s="74"/>
      <c r="F290" s="11"/>
      <c r="G290" s="12"/>
      <c r="H290" s="12"/>
      <c r="I290" s="11"/>
      <c r="J290" s="11"/>
      <c r="K290" s="78"/>
      <c r="L290" s="78"/>
      <c r="M290" s="52"/>
      <c r="N290" s="57"/>
      <c r="O290" s="64"/>
      <c r="P290" s="80"/>
      <c r="Q290" s="65"/>
      <c r="R290" s="67"/>
      <c r="S290" s="67"/>
      <c r="T290" s="67"/>
      <c r="U290" s="83"/>
      <c r="V290" s="51"/>
    </row>
    <row r="291" spans="1:22" ht="17.25" thickBot="1">
      <c r="A291" s="327" t="s">
        <v>438</v>
      </c>
      <c r="C291" s="131"/>
      <c r="D291" s="74"/>
      <c r="E291" s="74"/>
      <c r="F291" s="11"/>
      <c r="G291" s="12"/>
      <c r="H291" s="12"/>
      <c r="I291" s="11"/>
      <c r="J291" s="11"/>
      <c r="K291" s="78"/>
      <c r="L291" s="78"/>
      <c r="M291" s="52"/>
      <c r="N291" s="57"/>
      <c r="O291" s="64"/>
      <c r="P291" s="80"/>
      <c r="Q291" s="65"/>
      <c r="R291" s="67"/>
      <c r="S291" s="67"/>
      <c r="T291" s="67"/>
      <c r="U291" s="83"/>
      <c r="V291" s="51"/>
    </row>
    <row r="292" spans="1:22" ht="17.25" thickBot="1">
      <c r="A292" s="327" t="s">
        <v>438</v>
      </c>
      <c r="C292" s="132"/>
      <c r="D292" s="73"/>
      <c r="E292" s="73"/>
      <c r="F292" s="11"/>
      <c r="G292" s="12"/>
      <c r="H292" s="12"/>
      <c r="I292" s="11"/>
      <c r="J292" s="11"/>
      <c r="K292" s="78"/>
      <c r="L292" s="78"/>
      <c r="M292" s="52"/>
      <c r="N292" s="57"/>
      <c r="O292" s="64"/>
      <c r="P292" s="80"/>
      <c r="Q292" s="65"/>
      <c r="R292" s="67"/>
      <c r="S292" s="67"/>
      <c r="T292" s="67"/>
      <c r="U292" s="83"/>
      <c r="V292" s="51"/>
    </row>
    <row r="293" spans="1:22" ht="102.75" customHeight="1" thickBot="1">
      <c r="A293" s="327" t="s">
        <v>438</v>
      </c>
      <c r="C293" s="130"/>
      <c r="D293" s="74"/>
      <c r="E293" s="74"/>
      <c r="F293" s="11"/>
      <c r="G293" s="12"/>
      <c r="H293" s="12"/>
      <c r="I293" s="11"/>
      <c r="J293" s="11"/>
      <c r="K293" s="78"/>
      <c r="L293" s="78"/>
      <c r="M293" s="52"/>
      <c r="N293" s="57"/>
      <c r="O293" s="64"/>
      <c r="P293" s="80"/>
      <c r="Q293" s="65"/>
      <c r="R293" s="67"/>
      <c r="S293" s="67"/>
      <c r="T293" s="67"/>
      <c r="U293" s="83"/>
      <c r="V293" s="51"/>
    </row>
    <row r="294" spans="1:22" ht="17.25" thickBot="1">
      <c r="A294" s="327" t="s">
        <v>438</v>
      </c>
      <c r="C294" s="131"/>
      <c r="D294" s="74"/>
      <c r="E294" s="74"/>
      <c r="F294" s="11"/>
      <c r="G294" s="12"/>
      <c r="H294" s="12"/>
      <c r="I294" s="11"/>
      <c r="J294" s="11"/>
      <c r="K294" s="78"/>
      <c r="L294" s="78"/>
      <c r="M294" s="52"/>
      <c r="N294" s="57"/>
      <c r="O294" s="64"/>
      <c r="P294" s="80"/>
      <c r="Q294" s="65"/>
      <c r="R294" s="67"/>
      <c r="S294" s="67"/>
      <c r="T294" s="67"/>
      <c r="U294" s="83"/>
      <c r="V294" s="51"/>
    </row>
    <row r="295" spans="1:22" ht="17.25" thickBot="1">
      <c r="A295" s="327" t="s">
        <v>438</v>
      </c>
      <c r="C295" s="131"/>
      <c r="D295" s="74"/>
      <c r="E295" s="74"/>
      <c r="F295" s="11"/>
      <c r="G295" s="12"/>
      <c r="H295" s="12"/>
      <c r="I295" s="11"/>
      <c r="J295" s="11"/>
      <c r="K295" s="78"/>
      <c r="L295" s="78"/>
      <c r="M295" s="52"/>
      <c r="N295" s="57"/>
      <c r="O295" s="64"/>
      <c r="P295" s="80"/>
      <c r="Q295" s="65"/>
      <c r="R295" s="67"/>
      <c r="S295" s="67"/>
      <c r="T295" s="67"/>
      <c r="U295" s="83"/>
      <c r="V295" s="51"/>
    </row>
    <row r="296" spans="1:22" ht="17.25" thickBot="1">
      <c r="A296" s="327" t="s">
        <v>438</v>
      </c>
      <c r="C296" s="131"/>
      <c r="D296" s="74"/>
      <c r="E296" s="74"/>
      <c r="F296" s="11"/>
      <c r="G296" s="12"/>
      <c r="H296" s="12"/>
      <c r="I296" s="11"/>
      <c r="J296" s="11"/>
      <c r="K296" s="78"/>
      <c r="L296" s="78"/>
      <c r="M296" s="52"/>
      <c r="N296" s="57"/>
      <c r="O296" s="64"/>
      <c r="P296" s="80"/>
      <c r="Q296" s="65"/>
      <c r="R296" s="67"/>
      <c r="S296" s="67"/>
      <c r="T296" s="67"/>
      <c r="U296" s="83"/>
      <c r="V296" s="51"/>
    </row>
    <row r="297" spans="1:22" ht="17.25" thickBot="1">
      <c r="A297" s="327" t="s">
        <v>438</v>
      </c>
      <c r="C297" s="132"/>
      <c r="D297" s="73"/>
      <c r="E297" s="73"/>
      <c r="F297" s="11"/>
      <c r="G297" s="12"/>
      <c r="H297" s="12"/>
      <c r="I297" s="11"/>
      <c r="J297" s="11"/>
      <c r="K297" s="78"/>
      <c r="L297" s="78"/>
      <c r="M297" s="52"/>
      <c r="N297" s="57"/>
      <c r="O297" s="64"/>
      <c r="P297" s="80"/>
      <c r="Q297" s="65"/>
      <c r="R297" s="67"/>
      <c r="S297" s="67"/>
      <c r="T297" s="67"/>
      <c r="U297" s="83"/>
      <c r="V297" s="51"/>
    </row>
    <row r="298" spans="1:22" ht="17.25" thickBot="1">
      <c r="A298" s="327" t="s">
        <v>438</v>
      </c>
      <c r="C298" s="130"/>
      <c r="D298" s="74"/>
      <c r="E298" s="74"/>
      <c r="F298" s="11"/>
      <c r="G298" s="12"/>
      <c r="H298" s="12"/>
      <c r="I298" s="11"/>
      <c r="J298" s="11"/>
      <c r="K298" s="78"/>
      <c r="L298" s="78"/>
      <c r="M298" s="52"/>
      <c r="N298" s="57"/>
      <c r="O298" s="64"/>
      <c r="P298" s="80"/>
      <c r="Q298" s="65"/>
      <c r="R298" s="67"/>
      <c r="S298" s="67"/>
      <c r="T298" s="67"/>
      <c r="U298" s="83"/>
      <c r="V298" s="51"/>
    </row>
    <row r="299" spans="1:22" ht="17.25" thickBot="1">
      <c r="A299" s="327" t="s">
        <v>438</v>
      </c>
      <c r="C299" s="132"/>
      <c r="D299" s="73"/>
      <c r="E299" s="73"/>
      <c r="F299" s="11"/>
      <c r="G299" s="12"/>
      <c r="H299" s="12"/>
      <c r="I299" s="11"/>
      <c r="J299" s="11"/>
      <c r="K299" s="78"/>
      <c r="L299" s="78"/>
      <c r="M299" s="52"/>
      <c r="N299" s="57"/>
      <c r="O299" s="64"/>
      <c r="P299" s="80"/>
      <c r="Q299" s="65"/>
      <c r="R299" s="67"/>
      <c r="S299" s="67"/>
      <c r="T299" s="67"/>
      <c r="U299" s="83"/>
      <c r="V299" s="51"/>
    </row>
    <row r="300" spans="1:22" ht="17.25" thickBot="1">
      <c r="A300" s="327" t="s">
        <v>438</v>
      </c>
      <c r="C300" s="53"/>
      <c r="D300" s="73"/>
      <c r="E300" s="73"/>
      <c r="F300" s="11"/>
      <c r="G300" s="12"/>
      <c r="H300" s="12"/>
      <c r="I300" s="11"/>
      <c r="J300" s="11"/>
      <c r="K300" s="78"/>
      <c r="L300" s="78"/>
      <c r="M300" s="52"/>
      <c r="N300" s="57"/>
      <c r="O300" s="64"/>
      <c r="P300" s="80"/>
      <c r="Q300" s="65"/>
      <c r="R300" s="67"/>
      <c r="S300" s="67"/>
      <c r="T300" s="67"/>
      <c r="U300" s="83"/>
      <c r="V300" s="51"/>
    </row>
    <row r="301" spans="1:22" ht="17.25" thickBot="1">
      <c r="A301" s="327" t="s">
        <v>438</v>
      </c>
      <c r="C301" s="55"/>
      <c r="D301" s="76"/>
      <c r="E301" s="76"/>
      <c r="F301" s="11"/>
      <c r="G301" s="12"/>
      <c r="H301" s="12"/>
      <c r="I301" s="11"/>
      <c r="J301" s="11"/>
      <c r="K301" s="78"/>
      <c r="L301" s="78"/>
      <c r="M301" s="52"/>
      <c r="N301" s="57"/>
      <c r="O301" s="64"/>
      <c r="P301" s="80"/>
      <c r="Q301" s="65"/>
      <c r="R301" s="67"/>
      <c r="S301" s="67"/>
      <c r="T301" s="67"/>
      <c r="U301" s="83"/>
      <c r="V301" s="51"/>
    </row>
    <row r="302" spans="1:22" ht="17.25" thickBot="1">
      <c r="A302" s="327" t="s">
        <v>438</v>
      </c>
      <c r="C302" s="55"/>
      <c r="D302" s="76"/>
      <c r="E302" s="76"/>
      <c r="F302" s="11"/>
      <c r="G302" s="12"/>
      <c r="H302" s="12"/>
      <c r="I302" s="11"/>
      <c r="J302" s="11"/>
      <c r="K302" s="78"/>
      <c r="L302" s="78"/>
      <c r="M302" s="52"/>
      <c r="N302" s="54"/>
      <c r="O302" s="64"/>
      <c r="P302" s="80"/>
      <c r="Q302" s="65"/>
      <c r="R302" s="67"/>
      <c r="S302" s="67"/>
      <c r="T302" s="67"/>
      <c r="U302" s="83"/>
      <c r="V302" s="51"/>
    </row>
    <row r="303" spans="1:22" ht="17.25" thickBot="1">
      <c r="A303" s="327" t="s">
        <v>438</v>
      </c>
      <c r="C303" s="55"/>
      <c r="D303" s="76"/>
      <c r="E303" s="76"/>
      <c r="F303" s="11"/>
      <c r="G303" s="12"/>
      <c r="H303" s="12"/>
      <c r="I303" s="11"/>
      <c r="J303" s="11"/>
      <c r="K303" s="78"/>
      <c r="L303" s="78"/>
      <c r="M303" s="52"/>
      <c r="N303" s="54"/>
      <c r="O303" s="64"/>
      <c r="P303" s="80"/>
      <c r="Q303" s="65"/>
      <c r="R303" s="67"/>
      <c r="S303" s="67"/>
      <c r="T303" s="67"/>
      <c r="U303" s="83"/>
      <c r="V303" s="51"/>
    </row>
    <row r="304" spans="1:22" ht="17.25" thickBot="1">
      <c r="A304" s="327" t="s">
        <v>438</v>
      </c>
      <c r="C304" s="55"/>
      <c r="D304" s="76"/>
      <c r="E304" s="76"/>
      <c r="F304" s="11"/>
      <c r="G304" s="12"/>
      <c r="H304" s="12"/>
      <c r="I304" s="11"/>
      <c r="J304" s="11"/>
      <c r="K304" s="78"/>
      <c r="L304" s="78"/>
      <c r="M304" s="52"/>
      <c r="N304" s="54"/>
      <c r="O304" s="64"/>
      <c r="P304" s="80"/>
      <c r="Q304" s="65"/>
      <c r="R304" s="67"/>
      <c r="S304" s="67"/>
      <c r="T304" s="67"/>
      <c r="U304" s="83"/>
      <c r="V304" s="51"/>
    </row>
    <row r="305" spans="1:22" ht="17.25" thickBot="1">
      <c r="A305" s="327" t="s">
        <v>438</v>
      </c>
      <c r="C305" s="55"/>
      <c r="D305" s="76"/>
      <c r="E305" s="76"/>
      <c r="F305" s="11"/>
      <c r="G305" s="12"/>
      <c r="H305" s="12"/>
      <c r="I305" s="11"/>
      <c r="J305" s="11"/>
      <c r="K305" s="78"/>
      <c r="L305" s="78"/>
      <c r="M305" s="52"/>
      <c r="N305" s="54"/>
      <c r="O305" s="64"/>
      <c r="P305" s="80"/>
      <c r="Q305" s="65"/>
      <c r="R305" s="67"/>
      <c r="S305" s="67"/>
      <c r="T305" s="67"/>
      <c r="U305" s="83"/>
      <c r="V305" s="51"/>
    </row>
    <row r="306" spans="1:22" ht="17.25" thickBot="1">
      <c r="A306" s="327" t="s">
        <v>438</v>
      </c>
      <c r="C306" s="55"/>
      <c r="D306" s="76"/>
      <c r="E306" s="76"/>
      <c r="F306" s="11"/>
      <c r="G306" s="12"/>
      <c r="H306" s="12"/>
      <c r="I306" s="11"/>
      <c r="J306" s="11"/>
      <c r="K306" s="78"/>
      <c r="L306" s="78"/>
      <c r="M306" s="52"/>
      <c r="N306" s="54"/>
      <c r="O306" s="64"/>
      <c r="P306" s="80"/>
      <c r="Q306" s="65"/>
      <c r="R306" s="67"/>
      <c r="S306" s="67"/>
      <c r="T306" s="67"/>
      <c r="U306" s="83"/>
      <c r="V306" s="51"/>
    </row>
    <row r="307" spans="1:22" ht="17.25" thickBot="1">
      <c r="A307" s="327" t="s">
        <v>438</v>
      </c>
      <c r="C307" s="55"/>
      <c r="D307" s="76"/>
      <c r="E307" s="76"/>
      <c r="F307" s="11"/>
      <c r="G307" s="12"/>
      <c r="H307" s="12"/>
      <c r="I307" s="11"/>
      <c r="J307" s="11"/>
      <c r="K307" s="78"/>
      <c r="L307" s="78"/>
      <c r="M307" s="52"/>
      <c r="N307" s="54"/>
      <c r="O307" s="64"/>
      <c r="P307" s="80"/>
      <c r="Q307" s="65"/>
      <c r="R307" s="67"/>
      <c r="S307" s="67"/>
      <c r="T307" s="67"/>
      <c r="U307" s="83"/>
      <c r="V307" s="51"/>
    </row>
    <row r="308" spans="1:22" ht="17.25" thickBot="1">
      <c r="A308" s="327" t="s">
        <v>438</v>
      </c>
      <c r="C308" s="55"/>
      <c r="D308" s="76"/>
      <c r="E308" s="76"/>
      <c r="F308" s="11"/>
      <c r="G308" s="12"/>
      <c r="H308" s="12"/>
      <c r="I308" s="11"/>
      <c r="J308" s="11"/>
      <c r="K308" s="78"/>
      <c r="L308" s="78"/>
      <c r="M308" s="52"/>
      <c r="N308" s="54"/>
      <c r="O308" s="64"/>
      <c r="P308" s="80"/>
      <c r="Q308" s="65"/>
      <c r="R308" s="67"/>
      <c r="S308" s="67"/>
      <c r="T308" s="67"/>
      <c r="U308" s="83"/>
      <c r="V308" s="51"/>
    </row>
    <row r="309" spans="1:22" ht="17.25" thickBot="1">
      <c r="A309" s="327" t="s">
        <v>438</v>
      </c>
      <c r="C309" s="55"/>
      <c r="D309" s="76"/>
      <c r="E309" s="76"/>
      <c r="F309" s="11"/>
      <c r="G309" s="12"/>
      <c r="H309" s="12"/>
      <c r="I309" s="11"/>
      <c r="J309" s="11"/>
      <c r="K309" s="78"/>
      <c r="L309" s="78"/>
      <c r="M309" s="52"/>
      <c r="N309" s="54"/>
      <c r="O309" s="64"/>
      <c r="P309" s="80"/>
      <c r="Q309" s="65"/>
      <c r="R309" s="67"/>
      <c r="S309" s="67"/>
      <c r="T309" s="67"/>
      <c r="U309" s="83"/>
      <c r="V309" s="51"/>
    </row>
    <row r="310" spans="1:22" ht="17.25" thickBot="1">
      <c r="A310" s="327" t="s">
        <v>438</v>
      </c>
      <c r="C310" s="55"/>
      <c r="D310" s="76"/>
      <c r="E310" s="76"/>
      <c r="F310" s="11"/>
      <c r="G310" s="12"/>
      <c r="H310" s="12"/>
      <c r="I310" s="11"/>
      <c r="J310" s="11"/>
      <c r="K310" s="78"/>
      <c r="L310" s="78"/>
      <c r="M310" s="52"/>
      <c r="N310" s="54"/>
      <c r="O310" s="64"/>
      <c r="P310" s="80"/>
      <c r="Q310" s="65"/>
      <c r="R310" s="69"/>
      <c r="S310" s="69"/>
      <c r="T310" s="69"/>
      <c r="U310" s="84"/>
      <c r="V310" s="51"/>
    </row>
    <row r="311" spans="1:22" ht="17.25" thickBot="1">
      <c r="A311" s="327" t="s">
        <v>438</v>
      </c>
      <c r="C311" s="56"/>
      <c r="D311" s="77"/>
      <c r="E311" s="77"/>
      <c r="F311" s="11"/>
      <c r="G311" s="12"/>
      <c r="H311" s="12"/>
      <c r="I311" s="11"/>
      <c r="J311" s="11"/>
      <c r="K311" s="78"/>
      <c r="L311" s="78"/>
      <c r="M311" s="52"/>
      <c r="N311" s="59"/>
      <c r="O311" s="64"/>
      <c r="P311" s="80"/>
      <c r="Q311" s="65"/>
      <c r="R311" s="70"/>
      <c r="S311" s="70"/>
      <c r="T311" s="70"/>
      <c r="U311" s="81"/>
      <c r="V311" s="51"/>
    </row>
    <row r="312" spans="1:22" ht="17.25" thickBot="1">
      <c r="A312" s="369"/>
      <c r="C312" s="56"/>
      <c r="D312" s="77"/>
      <c r="E312" s="77"/>
      <c r="F312" s="11"/>
      <c r="G312" s="12"/>
      <c r="H312" s="12"/>
      <c r="I312" s="11"/>
      <c r="J312" s="11"/>
      <c r="K312" s="78"/>
      <c r="L312" s="78"/>
      <c r="M312" s="52"/>
      <c r="N312" s="59"/>
      <c r="O312" s="64"/>
      <c r="P312" s="80"/>
      <c r="Q312" s="65"/>
      <c r="R312" s="70"/>
      <c r="S312" s="70"/>
      <c r="T312" s="70"/>
      <c r="U312" s="81"/>
      <c r="V312" s="51"/>
    </row>
    <row r="313" spans="1:22" ht="17.25" thickBot="1">
      <c r="A313" s="369"/>
      <c r="C313" s="56"/>
      <c r="D313" s="77"/>
      <c r="E313" s="77"/>
      <c r="F313" s="11"/>
      <c r="G313" s="12"/>
      <c r="H313" s="12"/>
      <c r="I313" s="11"/>
      <c r="J313" s="11"/>
      <c r="K313" s="78"/>
      <c r="L313" s="78"/>
      <c r="M313" s="52"/>
      <c r="N313" s="59"/>
      <c r="O313" s="64"/>
      <c r="P313" s="80"/>
      <c r="Q313" s="65"/>
      <c r="R313" s="70"/>
      <c r="S313" s="70"/>
      <c r="T313" s="70"/>
      <c r="U313" s="81"/>
      <c r="V313" s="51"/>
    </row>
    <row r="314" spans="1:22" ht="63.75" customHeight="1" thickBot="1">
      <c r="A314" s="326" t="s">
        <v>439</v>
      </c>
      <c r="C314" s="113" t="s">
        <v>255</v>
      </c>
      <c r="D314" s="113" t="s">
        <v>780</v>
      </c>
      <c r="E314" s="370">
        <v>0.25</v>
      </c>
      <c r="F314" s="11" t="s">
        <v>18</v>
      </c>
      <c r="G314" s="12">
        <v>1298691</v>
      </c>
      <c r="H314" s="12"/>
      <c r="I314" s="11"/>
      <c r="J314" s="11" t="s">
        <v>19</v>
      </c>
      <c r="K314" s="78"/>
      <c r="L314" s="78"/>
      <c r="M314" s="52">
        <v>310</v>
      </c>
      <c r="N314" s="112" t="s">
        <v>359</v>
      </c>
      <c r="O314" s="64">
        <v>43465</v>
      </c>
      <c r="P314" s="80" t="s">
        <v>538</v>
      </c>
      <c r="Q314" s="65" t="s">
        <v>781</v>
      </c>
      <c r="R314" s="70">
        <v>10000000</v>
      </c>
      <c r="S314" s="371">
        <v>0.22</v>
      </c>
      <c r="T314" s="60"/>
      <c r="U314" s="81" t="s">
        <v>458</v>
      </c>
      <c r="V314" s="113" t="s">
        <v>782</v>
      </c>
    </row>
    <row r="315" spans="1:22" ht="63.75" customHeight="1" thickBot="1">
      <c r="A315" s="327"/>
      <c r="C315" s="113" t="s">
        <v>255</v>
      </c>
      <c r="D315" s="113" t="s">
        <v>783</v>
      </c>
      <c r="E315" s="372">
        <v>0.68</v>
      </c>
      <c r="F315" s="11" t="s">
        <v>18</v>
      </c>
      <c r="G315" s="12">
        <v>1298691</v>
      </c>
      <c r="H315" s="12"/>
      <c r="I315" s="11"/>
      <c r="J315" s="11" t="s">
        <v>19</v>
      </c>
      <c r="K315" s="78"/>
      <c r="L315" s="78"/>
      <c r="M315" s="52">
        <v>311</v>
      </c>
      <c r="N315" s="112" t="s">
        <v>360</v>
      </c>
      <c r="O315" s="64">
        <v>43465</v>
      </c>
      <c r="P315" s="80" t="s">
        <v>538</v>
      </c>
      <c r="Q315" s="65" t="s">
        <v>781</v>
      </c>
      <c r="R315" s="70">
        <v>4000000</v>
      </c>
      <c r="S315" s="371">
        <v>0.3</v>
      </c>
      <c r="T315" s="60"/>
      <c r="U315" s="81" t="s">
        <v>85</v>
      </c>
      <c r="V315" s="113" t="s">
        <v>784</v>
      </c>
    </row>
    <row r="316" spans="1:22" ht="63.75" customHeight="1" thickBot="1">
      <c r="A316" s="327"/>
      <c r="C316" s="113" t="s">
        <v>255</v>
      </c>
      <c r="D316" s="113" t="s">
        <v>785</v>
      </c>
      <c r="E316" s="372">
        <v>0.32</v>
      </c>
      <c r="F316" s="11" t="s">
        <v>18</v>
      </c>
      <c r="G316" s="12">
        <v>1298691</v>
      </c>
      <c r="H316" s="12"/>
      <c r="I316" s="11"/>
      <c r="J316" s="11" t="s">
        <v>19</v>
      </c>
      <c r="K316" s="78"/>
      <c r="L316" s="78"/>
      <c r="M316" s="52">
        <v>312</v>
      </c>
      <c r="N316" s="112" t="s">
        <v>361</v>
      </c>
      <c r="O316" s="64">
        <v>43465</v>
      </c>
      <c r="P316" s="80" t="s">
        <v>538</v>
      </c>
      <c r="Q316" s="65" t="s">
        <v>781</v>
      </c>
      <c r="R316" s="70">
        <v>4800000</v>
      </c>
      <c r="S316" s="371">
        <v>0.32</v>
      </c>
      <c r="T316" s="60"/>
      <c r="U316" s="81" t="s">
        <v>85</v>
      </c>
      <c r="V316" s="113" t="s">
        <v>786</v>
      </c>
    </row>
    <row r="317" spans="1:22" ht="64.5" thickBot="1">
      <c r="A317" s="327" t="s">
        <v>440</v>
      </c>
      <c r="C317" s="154" t="s">
        <v>561</v>
      </c>
      <c r="D317" s="155" t="s">
        <v>562</v>
      </c>
      <c r="E317" s="168">
        <v>0.25</v>
      </c>
      <c r="F317" s="169"/>
      <c r="G317" s="158">
        <v>1298691</v>
      </c>
      <c r="H317" s="158">
        <v>29</v>
      </c>
      <c r="I317" s="157" t="s">
        <v>535</v>
      </c>
      <c r="J317" s="157" t="s">
        <v>19</v>
      </c>
      <c r="K317" s="159" t="s">
        <v>535</v>
      </c>
      <c r="L317" s="159" t="s">
        <v>536</v>
      </c>
      <c r="M317" s="160">
        <v>318</v>
      </c>
      <c r="N317" s="170" t="s">
        <v>362</v>
      </c>
      <c r="O317" s="161">
        <v>43465</v>
      </c>
      <c r="P317" s="162" t="s">
        <v>537</v>
      </c>
      <c r="Q317" s="163" t="s">
        <v>559</v>
      </c>
      <c r="R317" s="171">
        <v>330000000</v>
      </c>
      <c r="S317" s="172" t="s">
        <v>576</v>
      </c>
      <c r="T317" s="172" t="s">
        <v>576</v>
      </c>
      <c r="U317" s="165" t="s">
        <v>85</v>
      </c>
      <c r="V317" s="166" t="s">
        <v>563</v>
      </c>
    </row>
    <row r="318" spans="1:22" ht="64.5" thickBot="1">
      <c r="A318" s="327"/>
      <c r="C318" s="154" t="s">
        <v>256</v>
      </c>
      <c r="D318" s="155" t="s">
        <v>564</v>
      </c>
      <c r="E318" s="168">
        <v>0.1</v>
      </c>
      <c r="F318" s="169"/>
      <c r="G318" s="158">
        <v>1298691</v>
      </c>
      <c r="H318" s="158">
        <v>29</v>
      </c>
      <c r="I318" s="157" t="s">
        <v>535</v>
      </c>
      <c r="J318" s="157" t="s">
        <v>19</v>
      </c>
      <c r="K318" s="159" t="s">
        <v>535</v>
      </c>
      <c r="L318" s="159" t="s">
        <v>536</v>
      </c>
      <c r="M318" s="160">
        <v>319</v>
      </c>
      <c r="N318" s="170" t="s">
        <v>363</v>
      </c>
      <c r="O318" s="161">
        <v>43465</v>
      </c>
      <c r="P318" s="162" t="s">
        <v>537</v>
      </c>
      <c r="Q318" s="163" t="s">
        <v>559</v>
      </c>
      <c r="R318" s="171">
        <v>0</v>
      </c>
      <c r="S318" s="172" t="s">
        <v>576</v>
      </c>
      <c r="T318" s="172" t="s">
        <v>576</v>
      </c>
      <c r="U318" s="165" t="s">
        <v>85</v>
      </c>
      <c r="V318" s="167" t="s">
        <v>565</v>
      </c>
    </row>
    <row r="319" spans="1:22" ht="409.6" thickBot="1">
      <c r="A319" s="327"/>
      <c r="C319" s="154" t="s">
        <v>556</v>
      </c>
      <c r="D319" s="155" t="s">
        <v>557</v>
      </c>
      <c r="E319" s="168">
        <v>0.25</v>
      </c>
      <c r="F319" s="169"/>
      <c r="G319" s="158">
        <v>1298691</v>
      </c>
      <c r="H319" s="158">
        <v>29</v>
      </c>
      <c r="I319" s="157" t="s">
        <v>21</v>
      </c>
      <c r="J319" s="157" t="s">
        <v>19</v>
      </c>
      <c r="K319" s="159" t="s">
        <v>535</v>
      </c>
      <c r="L319" s="159" t="s">
        <v>536</v>
      </c>
      <c r="M319" s="160">
        <v>320</v>
      </c>
      <c r="N319" s="170" t="s">
        <v>558</v>
      </c>
      <c r="O319" s="161">
        <v>43465</v>
      </c>
      <c r="P319" s="162" t="s">
        <v>537</v>
      </c>
      <c r="Q319" s="163" t="s">
        <v>559</v>
      </c>
      <c r="R319" s="171">
        <v>0</v>
      </c>
      <c r="S319" s="172" t="s">
        <v>576</v>
      </c>
      <c r="T319" s="172" t="s">
        <v>576</v>
      </c>
      <c r="U319" s="165" t="s">
        <v>85</v>
      </c>
      <c r="V319" s="166" t="s">
        <v>560</v>
      </c>
    </row>
    <row r="320" spans="1:22" ht="84.75" customHeight="1" thickBot="1">
      <c r="A320" s="327" t="s">
        <v>549</v>
      </c>
      <c r="C320" s="154" t="s">
        <v>257</v>
      </c>
      <c r="D320" s="155" t="s">
        <v>575</v>
      </c>
      <c r="E320" s="168">
        <v>0.25</v>
      </c>
      <c r="F320" s="169"/>
      <c r="G320" s="158">
        <v>1298691</v>
      </c>
      <c r="H320" s="158">
        <v>29</v>
      </c>
      <c r="I320" s="157" t="s">
        <v>535</v>
      </c>
      <c r="J320" s="157" t="s">
        <v>19</v>
      </c>
      <c r="K320" s="159" t="s">
        <v>535</v>
      </c>
      <c r="L320" s="159" t="s">
        <v>536</v>
      </c>
      <c r="M320" s="160">
        <v>321</v>
      </c>
      <c r="N320" s="170" t="s">
        <v>364</v>
      </c>
      <c r="O320" s="161">
        <v>43465</v>
      </c>
      <c r="P320" s="173" t="s">
        <v>537</v>
      </c>
      <c r="Q320" s="167" t="s">
        <v>559</v>
      </c>
      <c r="R320" s="174" t="s">
        <v>552</v>
      </c>
      <c r="S320" s="172" t="s">
        <v>576</v>
      </c>
      <c r="T320" s="172" t="s">
        <v>576</v>
      </c>
      <c r="U320" s="165" t="s">
        <v>85</v>
      </c>
      <c r="V320" s="166" t="s">
        <v>573</v>
      </c>
    </row>
    <row r="321" spans="1:22" ht="51" customHeight="1" thickBot="1">
      <c r="A321" s="327"/>
      <c r="C321" s="175" t="s">
        <v>258</v>
      </c>
      <c r="D321" s="176" t="s">
        <v>590</v>
      </c>
      <c r="E321" s="168">
        <v>0.25</v>
      </c>
      <c r="F321" s="169"/>
      <c r="G321" s="158">
        <v>1298691</v>
      </c>
      <c r="H321" s="158">
        <v>29</v>
      </c>
      <c r="I321" s="157" t="s">
        <v>535</v>
      </c>
      <c r="J321" s="157" t="s">
        <v>19</v>
      </c>
      <c r="K321" s="159">
        <v>0</v>
      </c>
      <c r="L321" s="159">
        <v>0</v>
      </c>
      <c r="M321" s="160">
        <v>322</v>
      </c>
      <c r="N321" s="170" t="s">
        <v>365</v>
      </c>
      <c r="O321" s="161">
        <v>43465</v>
      </c>
      <c r="P321" s="162" t="s">
        <v>546</v>
      </c>
      <c r="Q321" s="163" t="s">
        <v>570</v>
      </c>
      <c r="R321" s="177">
        <v>300000000</v>
      </c>
      <c r="S321" s="172" t="s">
        <v>576</v>
      </c>
      <c r="T321" s="172" t="s">
        <v>576</v>
      </c>
      <c r="U321" s="165" t="s">
        <v>85</v>
      </c>
      <c r="V321" s="166" t="s">
        <v>588</v>
      </c>
    </row>
    <row r="322" spans="1:22" ht="39" thickBot="1">
      <c r="A322" s="327"/>
      <c r="C322" s="178"/>
      <c r="D322" s="176" t="s">
        <v>589</v>
      </c>
      <c r="E322" s="168">
        <v>0</v>
      </c>
      <c r="F322" s="169"/>
      <c r="G322" s="158">
        <v>1298691</v>
      </c>
      <c r="H322" s="158">
        <v>29</v>
      </c>
      <c r="I322" s="157" t="s">
        <v>535</v>
      </c>
      <c r="J322" s="157" t="s">
        <v>19</v>
      </c>
      <c r="K322" s="159" t="s">
        <v>535</v>
      </c>
      <c r="L322" s="159" t="s">
        <v>536</v>
      </c>
      <c r="M322" s="160">
        <v>323</v>
      </c>
      <c r="N322" s="170" t="s">
        <v>366</v>
      </c>
      <c r="O322" s="161">
        <v>43465</v>
      </c>
      <c r="P322" s="162" t="s">
        <v>587</v>
      </c>
      <c r="Q322" s="163" t="s">
        <v>547</v>
      </c>
      <c r="R322" s="179"/>
      <c r="S322" s="172" t="s">
        <v>576</v>
      </c>
      <c r="T322" s="172" t="s">
        <v>576</v>
      </c>
      <c r="U322" s="165" t="s">
        <v>85</v>
      </c>
      <c r="V322" s="167"/>
    </row>
    <row r="323" spans="1:22" ht="72.75" customHeight="1" thickBot="1">
      <c r="A323" s="327"/>
      <c r="C323" s="178"/>
      <c r="D323" s="180" t="s">
        <v>571</v>
      </c>
      <c r="E323" s="168">
        <v>0.09</v>
      </c>
      <c r="F323" s="169"/>
      <c r="G323" s="158">
        <v>1298691</v>
      </c>
      <c r="H323" s="158">
        <v>3</v>
      </c>
      <c r="I323" s="181" t="s">
        <v>21</v>
      </c>
      <c r="J323" s="157" t="s">
        <v>19</v>
      </c>
      <c r="K323" s="159" t="s">
        <v>535</v>
      </c>
      <c r="L323" s="159" t="s">
        <v>536</v>
      </c>
      <c r="M323" s="160">
        <v>324</v>
      </c>
      <c r="N323" s="170" t="s">
        <v>367</v>
      </c>
      <c r="O323" s="161">
        <v>43465</v>
      </c>
      <c r="P323" s="162" t="s">
        <v>546</v>
      </c>
      <c r="Q323" s="163" t="s">
        <v>547</v>
      </c>
      <c r="R323" s="179"/>
      <c r="S323" s="172" t="s">
        <v>576</v>
      </c>
      <c r="T323" s="172" t="s">
        <v>576</v>
      </c>
      <c r="U323" s="165" t="s">
        <v>85</v>
      </c>
      <c r="V323" s="166" t="s">
        <v>574</v>
      </c>
    </row>
    <row r="324" spans="1:22" ht="101.25" customHeight="1" thickBot="1">
      <c r="A324" s="327"/>
      <c r="C324" s="182"/>
      <c r="D324" s="155" t="s">
        <v>591</v>
      </c>
      <c r="E324" s="168">
        <v>0.25</v>
      </c>
      <c r="F324" s="169"/>
      <c r="G324" s="158">
        <v>1298691</v>
      </c>
      <c r="H324" s="158">
        <v>29</v>
      </c>
      <c r="I324" s="157" t="s">
        <v>535</v>
      </c>
      <c r="J324" s="157" t="s">
        <v>19</v>
      </c>
      <c r="K324" s="159" t="s">
        <v>535</v>
      </c>
      <c r="L324" s="159" t="s">
        <v>536</v>
      </c>
      <c r="M324" s="160">
        <v>325</v>
      </c>
      <c r="N324" s="183" t="s">
        <v>578</v>
      </c>
      <c r="O324" s="161">
        <v>43465</v>
      </c>
      <c r="P324" s="162" t="s">
        <v>546</v>
      </c>
      <c r="Q324" s="163" t="s">
        <v>547</v>
      </c>
      <c r="R324" s="184"/>
      <c r="S324" s="172" t="s">
        <v>576</v>
      </c>
      <c r="T324" s="172" t="s">
        <v>576</v>
      </c>
      <c r="U324" s="165" t="s">
        <v>85</v>
      </c>
      <c r="V324" s="166" t="s">
        <v>586</v>
      </c>
    </row>
    <row r="325" spans="1:22" ht="264.75" thickBot="1">
      <c r="A325" s="327"/>
      <c r="C325" s="175" t="s">
        <v>259</v>
      </c>
      <c r="D325" s="154" t="s">
        <v>580</v>
      </c>
      <c r="E325" s="168">
        <v>0.25</v>
      </c>
      <c r="F325" s="169"/>
      <c r="G325" s="158">
        <v>1298691</v>
      </c>
      <c r="H325" s="158">
        <v>29</v>
      </c>
      <c r="I325" s="157" t="s">
        <v>535</v>
      </c>
      <c r="J325" s="157" t="s">
        <v>19</v>
      </c>
      <c r="K325" s="159" t="s">
        <v>535</v>
      </c>
      <c r="L325" s="159" t="s">
        <v>536</v>
      </c>
      <c r="M325" s="160">
        <v>326</v>
      </c>
      <c r="N325" s="170" t="s">
        <v>368</v>
      </c>
      <c r="O325" s="161">
        <v>43465</v>
      </c>
      <c r="P325" s="162" t="s">
        <v>546</v>
      </c>
      <c r="Q325" s="163" t="s">
        <v>547</v>
      </c>
      <c r="R325" s="177">
        <v>150000000</v>
      </c>
      <c r="S325" s="172" t="s">
        <v>576</v>
      </c>
      <c r="T325" s="172" t="s">
        <v>576</v>
      </c>
      <c r="U325" s="165" t="s">
        <v>85</v>
      </c>
      <c r="V325" s="166" t="s">
        <v>579</v>
      </c>
    </row>
    <row r="326" spans="1:22" ht="45.75" customHeight="1" thickBot="1">
      <c r="A326" s="327"/>
      <c r="C326" s="182"/>
      <c r="D326" s="176" t="s">
        <v>577</v>
      </c>
      <c r="E326" s="168">
        <v>0.25</v>
      </c>
      <c r="F326" s="169"/>
      <c r="G326" s="158">
        <v>1298691</v>
      </c>
      <c r="H326" s="158">
        <v>29</v>
      </c>
      <c r="I326" s="157" t="s">
        <v>535</v>
      </c>
      <c r="J326" s="157" t="s">
        <v>19</v>
      </c>
      <c r="K326" s="159" t="s">
        <v>535</v>
      </c>
      <c r="L326" s="159" t="s">
        <v>536</v>
      </c>
      <c r="M326" s="160">
        <v>327</v>
      </c>
      <c r="N326" s="170" t="s">
        <v>369</v>
      </c>
      <c r="O326" s="161">
        <v>43465</v>
      </c>
      <c r="P326" s="162" t="s">
        <v>546</v>
      </c>
      <c r="Q326" s="163" t="s">
        <v>547</v>
      </c>
      <c r="R326" s="184"/>
      <c r="S326" s="172" t="s">
        <v>576</v>
      </c>
      <c r="T326" s="172" t="s">
        <v>576</v>
      </c>
      <c r="U326" s="165" t="s">
        <v>85</v>
      </c>
      <c r="V326" s="185" t="s">
        <v>572</v>
      </c>
    </row>
    <row r="327" spans="1:22" ht="108" customHeight="1" thickBot="1">
      <c r="A327" s="327"/>
      <c r="C327" s="186" t="s">
        <v>260</v>
      </c>
      <c r="D327" s="187" t="s">
        <v>566</v>
      </c>
      <c r="E327" s="168">
        <v>1</v>
      </c>
      <c r="F327" s="169"/>
      <c r="G327" s="158">
        <v>1298691</v>
      </c>
      <c r="H327" s="158">
        <v>29</v>
      </c>
      <c r="I327" s="157" t="s">
        <v>21</v>
      </c>
      <c r="J327" s="157" t="s">
        <v>19</v>
      </c>
      <c r="K327" s="159" t="s">
        <v>535</v>
      </c>
      <c r="L327" s="159" t="s">
        <v>536</v>
      </c>
      <c r="M327" s="160">
        <v>328</v>
      </c>
      <c r="N327" s="170" t="s">
        <v>370</v>
      </c>
      <c r="O327" s="161">
        <v>43465</v>
      </c>
      <c r="P327" s="162" t="s">
        <v>546</v>
      </c>
      <c r="Q327" s="163" t="s">
        <v>547</v>
      </c>
      <c r="R327" s="171"/>
      <c r="S327" s="172" t="s">
        <v>576</v>
      </c>
      <c r="T327" s="172" t="s">
        <v>576</v>
      </c>
      <c r="U327" s="165" t="s">
        <v>85</v>
      </c>
      <c r="V327" s="166" t="s">
        <v>567</v>
      </c>
    </row>
    <row r="328" spans="1:22" ht="58.5" customHeight="1" thickBot="1">
      <c r="A328" s="327"/>
      <c r="C328" s="188"/>
      <c r="D328" s="189" t="s">
        <v>569</v>
      </c>
      <c r="E328" s="168">
        <v>0</v>
      </c>
      <c r="F328" s="169"/>
      <c r="G328" s="158">
        <v>1298691</v>
      </c>
      <c r="H328" s="158">
        <v>0</v>
      </c>
      <c r="I328" s="157"/>
      <c r="J328" s="157" t="s">
        <v>19</v>
      </c>
      <c r="K328" s="159">
        <v>0</v>
      </c>
      <c r="L328" s="159">
        <v>0</v>
      </c>
      <c r="M328" s="160">
        <v>329</v>
      </c>
      <c r="N328" s="170" t="s">
        <v>371</v>
      </c>
      <c r="O328" s="161">
        <v>43465</v>
      </c>
      <c r="P328" s="162" t="s">
        <v>546</v>
      </c>
      <c r="Q328" s="163" t="s">
        <v>547</v>
      </c>
      <c r="R328" s="171"/>
      <c r="S328" s="172" t="s">
        <v>576</v>
      </c>
      <c r="T328" s="172" t="s">
        <v>576</v>
      </c>
      <c r="U328" s="165" t="s">
        <v>85</v>
      </c>
      <c r="V328" s="166" t="s">
        <v>568</v>
      </c>
    </row>
    <row r="329" spans="1:22" ht="50.25" thickBot="1">
      <c r="A329" s="327"/>
      <c r="C329" s="190"/>
      <c r="D329" s="191" t="s">
        <v>555</v>
      </c>
      <c r="E329" s="168">
        <v>0.22</v>
      </c>
      <c r="F329" s="169"/>
      <c r="G329" s="158">
        <v>1298691</v>
      </c>
      <c r="H329" s="158">
        <v>29</v>
      </c>
      <c r="I329" s="157" t="s">
        <v>21</v>
      </c>
      <c r="J329" s="157" t="s">
        <v>19</v>
      </c>
      <c r="K329" s="159" t="s">
        <v>535</v>
      </c>
      <c r="L329" s="159" t="s">
        <v>536</v>
      </c>
      <c r="M329" s="160">
        <v>330</v>
      </c>
      <c r="N329" s="170" t="s">
        <v>372</v>
      </c>
      <c r="O329" s="161">
        <v>43465</v>
      </c>
      <c r="P329" s="162" t="s">
        <v>546</v>
      </c>
      <c r="Q329" s="163" t="s">
        <v>547</v>
      </c>
      <c r="R329" s="171">
        <v>0</v>
      </c>
      <c r="S329" s="172" t="s">
        <v>576</v>
      </c>
      <c r="T329" s="172" t="s">
        <v>576</v>
      </c>
      <c r="U329" s="165" t="s">
        <v>85</v>
      </c>
      <c r="V329" s="166" t="s">
        <v>548</v>
      </c>
    </row>
    <row r="330" spans="1:22" ht="122.25" customHeight="1" thickBot="1">
      <c r="A330" s="327"/>
      <c r="C330" s="175" t="s">
        <v>261</v>
      </c>
      <c r="D330" s="176" t="s">
        <v>585</v>
      </c>
      <c r="E330" s="168">
        <v>0.25</v>
      </c>
      <c r="F330" s="169"/>
      <c r="G330" s="158">
        <v>1298691</v>
      </c>
      <c r="H330" s="158">
        <v>29</v>
      </c>
      <c r="I330" s="157" t="s">
        <v>535</v>
      </c>
      <c r="J330" s="157" t="s">
        <v>19</v>
      </c>
      <c r="K330" s="159" t="s">
        <v>535</v>
      </c>
      <c r="L330" s="159" t="s">
        <v>536</v>
      </c>
      <c r="M330" s="160">
        <v>331</v>
      </c>
      <c r="N330" s="170" t="s">
        <v>373</v>
      </c>
      <c r="O330" s="161">
        <v>43465</v>
      </c>
      <c r="P330" s="162" t="s">
        <v>546</v>
      </c>
      <c r="Q330" s="163" t="s">
        <v>581</v>
      </c>
      <c r="R330" s="171">
        <v>0</v>
      </c>
      <c r="S330" s="172" t="s">
        <v>576</v>
      </c>
      <c r="T330" s="172" t="s">
        <v>576</v>
      </c>
      <c r="U330" s="165" t="s">
        <v>85</v>
      </c>
      <c r="V330" s="192" t="s">
        <v>582</v>
      </c>
    </row>
    <row r="331" spans="1:22" ht="168.75" customHeight="1" thickBot="1">
      <c r="A331" s="327"/>
      <c r="C331" s="182"/>
      <c r="D331" s="155" t="s">
        <v>584</v>
      </c>
      <c r="E331" s="168">
        <v>0.25</v>
      </c>
      <c r="F331" s="169"/>
      <c r="G331" s="158">
        <v>1298691</v>
      </c>
      <c r="H331" s="158">
        <v>29</v>
      </c>
      <c r="I331" s="157" t="s">
        <v>535</v>
      </c>
      <c r="J331" s="157" t="s">
        <v>19</v>
      </c>
      <c r="K331" s="159" t="s">
        <v>535</v>
      </c>
      <c r="L331" s="159" t="s">
        <v>536</v>
      </c>
      <c r="M331" s="160">
        <v>332</v>
      </c>
      <c r="N331" s="170" t="s">
        <v>374</v>
      </c>
      <c r="O331" s="161">
        <v>43465</v>
      </c>
      <c r="P331" s="162" t="s">
        <v>546</v>
      </c>
      <c r="Q331" s="163" t="s">
        <v>581</v>
      </c>
      <c r="R331" s="171">
        <v>0</v>
      </c>
      <c r="S331" s="172" t="s">
        <v>576</v>
      </c>
      <c r="T331" s="172" t="s">
        <v>576</v>
      </c>
      <c r="U331" s="165" t="s">
        <v>85</v>
      </c>
      <c r="V331" s="193" t="s">
        <v>583</v>
      </c>
    </row>
    <row r="332" spans="1:22" ht="173.25" customHeight="1" thickBot="1">
      <c r="A332" s="327"/>
      <c r="C332" s="175" t="s">
        <v>262</v>
      </c>
      <c r="D332" s="176" t="s">
        <v>550</v>
      </c>
      <c r="E332" s="168">
        <v>0.25</v>
      </c>
      <c r="F332" s="169"/>
      <c r="G332" s="158">
        <v>1298691</v>
      </c>
      <c r="H332" s="158">
        <v>29</v>
      </c>
      <c r="I332" s="157" t="s">
        <v>535</v>
      </c>
      <c r="J332" s="157" t="s">
        <v>19</v>
      </c>
      <c r="K332" s="159" t="s">
        <v>535</v>
      </c>
      <c r="L332" s="159" t="s">
        <v>536</v>
      </c>
      <c r="M332" s="160">
        <v>333</v>
      </c>
      <c r="N332" s="170" t="s">
        <v>375</v>
      </c>
      <c r="O332" s="161">
        <v>43465</v>
      </c>
      <c r="P332" s="162" t="s">
        <v>537</v>
      </c>
      <c r="Q332" s="163" t="s">
        <v>547</v>
      </c>
      <c r="R332" s="177">
        <v>150000000</v>
      </c>
      <c r="S332" s="172" t="s">
        <v>576</v>
      </c>
      <c r="T332" s="172" t="s">
        <v>576</v>
      </c>
      <c r="U332" s="165" t="s">
        <v>85</v>
      </c>
      <c r="V332" s="194" t="s">
        <v>551</v>
      </c>
    </row>
    <row r="333" spans="1:22" ht="26.25" thickBot="1">
      <c r="A333" s="327"/>
      <c r="C333" s="178"/>
      <c r="D333" s="176"/>
      <c r="E333" s="168">
        <v>0.25</v>
      </c>
      <c r="F333" s="169"/>
      <c r="G333" s="158">
        <v>1298691</v>
      </c>
      <c r="H333" s="158"/>
      <c r="I333" s="157"/>
      <c r="J333" s="157" t="s">
        <v>19</v>
      </c>
      <c r="K333" s="159"/>
      <c r="L333" s="159"/>
      <c r="M333" s="160">
        <v>334</v>
      </c>
      <c r="N333" s="170" t="s">
        <v>376</v>
      </c>
      <c r="O333" s="161">
        <v>43465</v>
      </c>
      <c r="P333" s="162" t="s">
        <v>546</v>
      </c>
      <c r="Q333" s="163" t="s">
        <v>547</v>
      </c>
      <c r="R333" s="179"/>
      <c r="S333" s="172" t="s">
        <v>576</v>
      </c>
      <c r="T333" s="172" t="s">
        <v>576</v>
      </c>
      <c r="U333" s="165" t="s">
        <v>85</v>
      </c>
      <c r="V333" s="195"/>
    </row>
    <row r="334" spans="1:22" ht="99.75" thickBot="1">
      <c r="A334" s="327"/>
      <c r="C334" s="182"/>
      <c r="D334" s="154" t="s">
        <v>554</v>
      </c>
      <c r="E334" s="168">
        <v>0.05</v>
      </c>
      <c r="F334" s="169"/>
      <c r="G334" s="158">
        <v>1298691</v>
      </c>
      <c r="H334" s="158"/>
      <c r="I334" s="157" t="s">
        <v>21</v>
      </c>
      <c r="J334" s="157" t="s">
        <v>19</v>
      </c>
      <c r="K334" s="159" t="s">
        <v>535</v>
      </c>
      <c r="L334" s="159" t="s">
        <v>536</v>
      </c>
      <c r="M334" s="160">
        <v>335</v>
      </c>
      <c r="N334" s="170" t="s">
        <v>377</v>
      </c>
      <c r="O334" s="161">
        <v>43465</v>
      </c>
      <c r="P334" s="162" t="s">
        <v>546</v>
      </c>
      <c r="Q334" s="163" t="s">
        <v>547</v>
      </c>
      <c r="R334" s="184"/>
      <c r="S334" s="172" t="s">
        <v>576</v>
      </c>
      <c r="T334" s="172" t="s">
        <v>576</v>
      </c>
      <c r="U334" s="165" t="s">
        <v>85</v>
      </c>
      <c r="V334" s="166" t="s">
        <v>553</v>
      </c>
    </row>
    <row r="335" spans="1:22" ht="120" customHeight="1" thickBot="1">
      <c r="A335" s="327"/>
      <c r="B335" s="153"/>
      <c r="C335" s="175" t="s">
        <v>263</v>
      </c>
      <c r="D335" s="154" t="s">
        <v>541</v>
      </c>
      <c r="E335" s="168">
        <v>1</v>
      </c>
      <c r="F335" s="196" t="s">
        <v>534</v>
      </c>
      <c r="G335" s="158">
        <v>1298691</v>
      </c>
      <c r="H335" s="158">
        <v>29</v>
      </c>
      <c r="I335" s="157" t="s">
        <v>21</v>
      </c>
      <c r="J335" s="157" t="s">
        <v>19</v>
      </c>
      <c r="K335" s="159" t="s">
        <v>535</v>
      </c>
      <c r="L335" s="159" t="s">
        <v>536</v>
      </c>
      <c r="M335" s="160">
        <v>336</v>
      </c>
      <c r="N335" s="170" t="s">
        <v>378</v>
      </c>
      <c r="O335" s="161">
        <v>43465</v>
      </c>
      <c r="P335" s="162" t="s">
        <v>537</v>
      </c>
      <c r="Q335" s="163" t="s">
        <v>539</v>
      </c>
      <c r="R335" s="171">
        <v>0</v>
      </c>
      <c r="S335" s="171" t="s">
        <v>536</v>
      </c>
      <c r="T335" s="171" t="s">
        <v>536</v>
      </c>
      <c r="U335" s="165" t="s">
        <v>85</v>
      </c>
      <c r="V335" s="197" t="s">
        <v>540</v>
      </c>
    </row>
    <row r="336" spans="1:22" ht="72" thickBot="1">
      <c r="A336" s="327"/>
      <c r="B336" s="153"/>
      <c r="C336" s="182"/>
      <c r="D336" s="198" t="s">
        <v>609</v>
      </c>
      <c r="E336" s="199">
        <v>0.35</v>
      </c>
      <c r="F336" s="196" t="s">
        <v>534</v>
      </c>
      <c r="G336" s="158">
        <v>1298691</v>
      </c>
      <c r="H336" s="158">
        <v>29</v>
      </c>
      <c r="I336" s="157" t="s">
        <v>21</v>
      </c>
      <c r="J336" s="157" t="s">
        <v>19</v>
      </c>
      <c r="K336" s="159" t="s">
        <v>535</v>
      </c>
      <c r="L336" s="159" t="s">
        <v>536</v>
      </c>
      <c r="M336" s="160">
        <v>337</v>
      </c>
      <c r="N336" s="170" t="s">
        <v>379</v>
      </c>
      <c r="O336" s="161">
        <v>43465</v>
      </c>
      <c r="P336" s="162" t="s">
        <v>538</v>
      </c>
      <c r="Q336" s="163" t="s">
        <v>539</v>
      </c>
      <c r="R336" s="171">
        <v>0</v>
      </c>
      <c r="S336" s="171" t="s">
        <v>536</v>
      </c>
      <c r="T336" s="171" t="s">
        <v>536</v>
      </c>
      <c r="U336" s="165" t="s">
        <v>85</v>
      </c>
      <c r="V336" s="197" t="s">
        <v>542</v>
      </c>
    </row>
    <row r="337" spans="1:22" ht="114.75" customHeight="1" thickBot="1">
      <c r="A337" s="327"/>
      <c r="B337" s="153"/>
      <c r="C337" s="175" t="s">
        <v>264</v>
      </c>
      <c r="D337" s="176" t="s">
        <v>543</v>
      </c>
      <c r="E337" s="168">
        <v>0.34</v>
      </c>
      <c r="F337" s="169"/>
      <c r="G337" s="158">
        <v>1298691</v>
      </c>
      <c r="H337" s="200">
        <v>29</v>
      </c>
      <c r="I337" s="157" t="s">
        <v>21</v>
      </c>
      <c r="J337" s="157" t="s">
        <v>19</v>
      </c>
      <c r="K337" s="159" t="s">
        <v>535</v>
      </c>
      <c r="L337" s="159" t="s">
        <v>536</v>
      </c>
      <c r="M337" s="160">
        <v>338</v>
      </c>
      <c r="N337" s="170" t="s">
        <v>264</v>
      </c>
      <c r="O337" s="161">
        <v>43465</v>
      </c>
      <c r="P337" s="162" t="s">
        <v>537</v>
      </c>
      <c r="Q337" s="163" t="s">
        <v>544</v>
      </c>
      <c r="R337" s="171"/>
      <c r="S337" s="172" t="s">
        <v>576</v>
      </c>
      <c r="T337" s="172" t="s">
        <v>576</v>
      </c>
      <c r="U337" s="165" t="s">
        <v>85</v>
      </c>
      <c r="V337" s="201" t="s">
        <v>545</v>
      </c>
    </row>
    <row r="338" spans="1:22" ht="84" customHeight="1" thickBot="1">
      <c r="A338" s="327"/>
      <c r="B338" s="153"/>
      <c r="C338" s="182"/>
      <c r="D338" s="155"/>
      <c r="E338" s="154"/>
      <c r="F338" s="169"/>
      <c r="G338" s="158">
        <v>1298691</v>
      </c>
      <c r="H338" s="200"/>
      <c r="I338" s="157" t="s">
        <v>21</v>
      </c>
      <c r="J338" s="157" t="s">
        <v>19</v>
      </c>
      <c r="K338" s="159" t="s">
        <v>535</v>
      </c>
      <c r="L338" s="159" t="s">
        <v>536</v>
      </c>
      <c r="M338" s="160">
        <v>339</v>
      </c>
      <c r="N338" s="170" t="s">
        <v>380</v>
      </c>
      <c r="O338" s="161">
        <v>43465</v>
      </c>
      <c r="P338" s="162" t="s">
        <v>538</v>
      </c>
      <c r="Q338" s="167" t="s">
        <v>544</v>
      </c>
      <c r="R338" s="171"/>
      <c r="S338" s="172" t="s">
        <v>576</v>
      </c>
      <c r="T338" s="172" t="s">
        <v>576</v>
      </c>
      <c r="U338" s="165" t="s">
        <v>85</v>
      </c>
      <c r="V338" s="201"/>
    </row>
    <row r="339" spans="1:22" ht="61.5" customHeight="1" thickBot="1">
      <c r="A339" s="327"/>
      <c r="C339" s="291" t="s">
        <v>265</v>
      </c>
      <c r="D339" s="291" t="s">
        <v>720</v>
      </c>
      <c r="E339" s="291">
        <v>29</v>
      </c>
      <c r="F339" s="105" t="s">
        <v>18</v>
      </c>
      <c r="G339" s="229">
        <v>791236</v>
      </c>
      <c r="H339" s="229">
        <v>791236</v>
      </c>
      <c r="I339" s="105" t="s">
        <v>21</v>
      </c>
      <c r="J339" s="105" t="s">
        <v>19</v>
      </c>
      <c r="K339" s="107" t="s">
        <v>21</v>
      </c>
      <c r="L339" s="107" t="s">
        <v>611</v>
      </c>
      <c r="M339" s="231">
        <v>336</v>
      </c>
      <c r="N339" s="316" t="s">
        <v>381</v>
      </c>
      <c r="O339" s="317">
        <v>43465</v>
      </c>
      <c r="P339" s="345" t="s">
        <v>546</v>
      </c>
      <c r="Q339" s="261" t="s">
        <v>122</v>
      </c>
      <c r="R339" s="332">
        <v>4453372084</v>
      </c>
      <c r="S339" s="333">
        <v>3171800000</v>
      </c>
      <c r="T339" s="336">
        <v>86</v>
      </c>
      <c r="U339" s="346" t="s">
        <v>458</v>
      </c>
      <c r="V339" s="103" t="s">
        <v>721</v>
      </c>
    </row>
    <row r="340" spans="1:22" ht="51.75" customHeight="1" thickBot="1">
      <c r="A340" s="327" t="s">
        <v>441</v>
      </c>
      <c r="C340" s="295"/>
      <c r="D340" s="295"/>
      <c r="E340" s="295"/>
      <c r="F340" s="105" t="s">
        <v>18</v>
      </c>
      <c r="G340" s="229">
        <v>791236</v>
      </c>
      <c r="H340" s="229">
        <v>791236</v>
      </c>
      <c r="I340" s="105" t="s">
        <v>21</v>
      </c>
      <c r="J340" s="105" t="s">
        <v>19</v>
      </c>
      <c r="K340" s="107"/>
      <c r="L340" s="107" t="s">
        <v>611</v>
      </c>
      <c r="M340" s="231">
        <v>337</v>
      </c>
      <c r="N340" s="320"/>
      <c r="O340" s="321"/>
      <c r="P340" s="217"/>
      <c r="Q340" s="261" t="s">
        <v>122</v>
      </c>
      <c r="R340" s="332">
        <v>308402814</v>
      </c>
      <c r="S340" s="333"/>
      <c r="T340" s="336">
        <v>86</v>
      </c>
      <c r="U340" s="346" t="s">
        <v>722</v>
      </c>
      <c r="V340" s="87"/>
    </row>
    <row r="341" spans="1:22" ht="33.75" thickBot="1">
      <c r="A341" s="327"/>
      <c r="C341" s="295"/>
      <c r="D341" s="295"/>
      <c r="E341" s="295"/>
      <c r="F341" s="105" t="s">
        <v>18</v>
      </c>
      <c r="G341" s="229">
        <v>791236</v>
      </c>
      <c r="H341" s="229">
        <v>791236</v>
      </c>
      <c r="I341" s="105" t="s">
        <v>21</v>
      </c>
      <c r="J341" s="105" t="s">
        <v>19</v>
      </c>
      <c r="K341" s="107"/>
      <c r="L341" s="107" t="s">
        <v>611</v>
      </c>
      <c r="M341" s="231">
        <v>338</v>
      </c>
      <c r="N341" s="293" t="s">
        <v>382</v>
      </c>
      <c r="O341" s="71">
        <v>43465</v>
      </c>
      <c r="P341" s="104" t="s">
        <v>587</v>
      </c>
      <c r="Q341" s="261" t="s">
        <v>723</v>
      </c>
      <c r="R341" s="332">
        <v>30000000</v>
      </c>
      <c r="S341" s="333"/>
      <c r="T341" s="336">
        <v>86</v>
      </c>
      <c r="U341" s="346" t="s">
        <v>458</v>
      </c>
      <c r="V341" s="87"/>
    </row>
    <row r="342" spans="1:22" ht="39" thickBot="1">
      <c r="A342" s="327"/>
      <c r="C342" s="295"/>
      <c r="D342" s="295"/>
      <c r="E342" s="295"/>
      <c r="F342" s="105" t="s">
        <v>18</v>
      </c>
      <c r="G342" s="229">
        <v>791236</v>
      </c>
      <c r="H342" s="229">
        <v>791236</v>
      </c>
      <c r="I342" s="105" t="s">
        <v>503</v>
      </c>
      <c r="J342" s="105" t="s">
        <v>19</v>
      </c>
      <c r="K342" s="107"/>
      <c r="L342" s="107" t="s">
        <v>611</v>
      </c>
      <c r="M342" s="231">
        <v>339</v>
      </c>
      <c r="N342" s="293" t="s">
        <v>383</v>
      </c>
      <c r="O342" s="71">
        <v>43465</v>
      </c>
      <c r="P342" s="104" t="s">
        <v>546</v>
      </c>
      <c r="Q342" s="261" t="s">
        <v>723</v>
      </c>
      <c r="R342" s="286">
        <v>0</v>
      </c>
      <c r="S342" s="294"/>
      <c r="T342" s="294"/>
      <c r="U342" s="346"/>
      <c r="V342" s="87"/>
    </row>
    <row r="343" spans="1:22" ht="33.75" thickBot="1">
      <c r="A343" s="327"/>
      <c r="C343" s="295"/>
      <c r="D343" s="295"/>
      <c r="E343" s="295"/>
      <c r="F343" s="105" t="s">
        <v>18</v>
      </c>
      <c r="G343" s="229">
        <v>791236</v>
      </c>
      <c r="H343" s="229">
        <v>791236</v>
      </c>
      <c r="I343" s="105" t="s">
        <v>21</v>
      </c>
      <c r="J343" s="105" t="s">
        <v>19</v>
      </c>
      <c r="K343" s="107"/>
      <c r="L343" s="107" t="s">
        <v>611</v>
      </c>
      <c r="M343" s="231">
        <v>340</v>
      </c>
      <c r="N343" s="293" t="s">
        <v>384</v>
      </c>
      <c r="O343" s="71">
        <v>43465</v>
      </c>
      <c r="P343" s="104" t="s">
        <v>587</v>
      </c>
      <c r="Q343" s="261" t="s">
        <v>723</v>
      </c>
      <c r="R343" s="286">
        <v>30000000</v>
      </c>
      <c r="S343" s="287"/>
      <c r="T343" s="294">
        <v>86</v>
      </c>
      <c r="U343" s="346" t="s">
        <v>458</v>
      </c>
      <c r="V343" s="87"/>
    </row>
    <row r="344" spans="1:22" ht="39" thickBot="1">
      <c r="A344" s="327"/>
      <c r="C344" s="295"/>
      <c r="D344" s="295"/>
      <c r="E344" s="295"/>
      <c r="F344" s="105" t="s">
        <v>18</v>
      </c>
      <c r="G344" s="229">
        <v>791236</v>
      </c>
      <c r="H344" s="229">
        <v>791236</v>
      </c>
      <c r="I344" s="105" t="s">
        <v>21</v>
      </c>
      <c r="J344" s="105" t="s">
        <v>19</v>
      </c>
      <c r="K344" s="107"/>
      <c r="L344" s="107" t="s">
        <v>611</v>
      </c>
      <c r="M344" s="231">
        <v>341</v>
      </c>
      <c r="N344" s="293" t="s">
        <v>385</v>
      </c>
      <c r="O344" s="71">
        <v>43465</v>
      </c>
      <c r="P344" s="104" t="s">
        <v>587</v>
      </c>
      <c r="Q344" s="261" t="s">
        <v>723</v>
      </c>
      <c r="R344" s="347">
        <v>0</v>
      </c>
      <c r="S344" s="287"/>
      <c r="T344" s="294"/>
      <c r="U344" s="346"/>
      <c r="V344" s="87"/>
    </row>
    <row r="345" spans="1:22" ht="39" thickBot="1">
      <c r="A345" s="327"/>
      <c r="C345" s="295"/>
      <c r="D345" s="295"/>
      <c r="E345" s="295"/>
      <c r="F345" s="105" t="s">
        <v>18</v>
      </c>
      <c r="G345" s="229">
        <v>791236</v>
      </c>
      <c r="H345" s="229">
        <v>791236</v>
      </c>
      <c r="I345" s="105" t="s">
        <v>21</v>
      </c>
      <c r="J345" s="105" t="s">
        <v>19</v>
      </c>
      <c r="K345" s="107"/>
      <c r="L345" s="107" t="s">
        <v>611</v>
      </c>
      <c r="M345" s="231">
        <v>342</v>
      </c>
      <c r="N345" s="293" t="s">
        <v>386</v>
      </c>
      <c r="O345" s="71">
        <v>43465</v>
      </c>
      <c r="P345" s="104" t="s">
        <v>546</v>
      </c>
      <c r="Q345" s="261" t="s">
        <v>723</v>
      </c>
      <c r="R345" s="347">
        <v>0</v>
      </c>
      <c r="S345" s="287"/>
      <c r="T345" s="294"/>
      <c r="U345" s="346"/>
      <c r="V345" s="87"/>
    </row>
    <row r="346" spans="1:22" ht="64.5" thickBot="1">
      <c r="A346" s="327"/>
      <c r="C346" s="298"/>
      <c r="D346" s="298"/>
      <c r="E346" s="298"/>
      <c r="F346" s="105" t="s">
        <v>18</v>
      </c>
      <c r="G346" s="229">
        <v>791236</v>
      </c>
      <c r="H346" s="229">
        <v>791236</v>
      </c>
      <c r="I346" s="105" t="s">
        <v>21</v>
      </c>
      <c r="J346" s="105" t="s">
        <v>19</v>
      </c>
      <c r="K346" s="107"/>
      <c r="L346" s="107" t="s">
        <v>611</v>
      </c>
      <c r="M346" s="231">
        <v>343</v>
      </c>
      <c r="N346" s="293" t="s">
        <v>387</v>
      </c>
      <c r="O346" s="71">
        <v>43465</v>
      </c>
      <c r="P346" s="104" t="s">
        <v>587</v>
      </c>
      <c r="Q346" s="261" t="s">
        <v>723</v>
      </c>
      <c r="R346" s="347">
        <v>0</v>
      </c>
      <c r="S346" s="287"/>
      <c r="T346" s="294"/>
      <c r="U346" s="346"/>
      <c r="V346" s="87"/>
    </row>
    <row r="347" spans="1:22" ht="39" thickBot="1">
      <c r="A347" s="327"/>
      <c r="C347" s="232" t="s">
        <v>724</v>
      </c>
      <c r="D347" s="232" t="s">
        <v>724</v>
      </c>
      <c r="E347" s="232">
        <v>41</v>
      </c>
      <c r="F347" s="230" t="s">
        <v>18</v>
      </c>
      <c r="G347" s="229">
        <v>791236</v>
      </c>
      <c r="H347" s="229">
        <v>791236</v>
      </c>
      <c r="I347" s="105" t="s">
        <v>19</v>
      </c>
      <c r="J347" s="105" t="s">
        <v>19</v>
      </c>
      <c r="K347" s="107"/>
      <c r="L347" s="107" t="s">
        <v>611</v>
      </c>
      <c r="M347" s="231">
        <v>344</v>
      </c>
      <c r="N347" s="232" t="s">
        <v>388</v>
      </c>
      <c r="O347" s="71">
        <v>43465</v>
      </c>
      <c r="P347" s="104" t="s">
        <v>546</v>
      </c>
      <c r="Q347" s="261" t="s">
        <v>725</v>
      </c>
      <c r="R347" s="262">
        <v>0</v>
      </c>
      <c r="S347" s="234"/>
      <c r="T347" s="234"/>
      <c r="U347" s="346"/>
      <c r="V347" s="103"/>
    </row>
    <row r="348" spans="1:22" ht="51.75" thickBot="1">
      <c r="A348" s="327"/>
      <c r="C348" s="232" t="s">
        <v>726</v>
      </c>
      <c r="D348" s="232" t="s">
        <v>726</v>
      </c>
      <c r="E348" s="232">
        <v>103</v>
      </c>
      <c r="F348" s="230" t="s">
        <v>18</v>
      </c>
      <c r="G348" s="229">
        <v>791236</v>
      </c>
      <c r="H348" s="229">
        <v>791236</v>
      </c>
      <c r="I348" s="105" t="s">
        <v>19</v>
      </c>
      <c r="J348" s="105" t="s">
        <v>19</v>
      </c>
      <c r="K348" s="107"/>
      <c r="L348" s="107" t="s">
        <v>611</v>
      </c>
      <c r="M348" s="231">
        <v>345</v>
      </c>
      <c r="N348" s="232" t="s">
        <v>389</v>
      </c>
      <c r="O348" s="71">
        <v>43465</v>
      </c>
      <c r="P348" s="104" t="s">
        <v>546</v>
      </c>
      <c r="Q348" s="261" t="s">
        <v>725</v>
      </c>
      <c r="R348" s="262">
        <v>0</v>
      </c>
      <c r="S348" s="234"/>
      <c r="T348" s="234"/>
      <c r="U348" s="346"/>
      <c r="V348" s="103" t="s">
        <v>727</v>
      </c>
    </row>
    <row r="349" spans="1:22" ht="39" thickBot="1">
      <c r="A349" s="327"/>
      <c r="C349" s="232" t="s">
        <v>728</v>
      </c>
      <c r="D349" s="232" t="s">
        <v>728</v>
      </c>
      <c r="E349" s="232">
        <v>0</v>
      </c>
      <c r="F349" s="230" t="s">
        <v>18</v>
      </c>
      <c r="G349" s="229">
        <v>791236</v>
      </c>
      <c r="H349" s="229">
        <v>791236</v>
      </c>
      <c r="I349" s="105" t="s">
        <v>19</v>
      </c>
      <c r="J349" s="105" t="s">
        <v>19</v>
      </c>
      <c r="K349" s="107"/>
      <c r="L349" s="107" t="s">
        <v>611</v>
      </c>
      <c r="M349" s="231">
        <v>346</v>
      </c>
      <c r="N349" s="232" t="s">
        <v>390</v>
      </c>
      <c r="O349" s="71">
        <v>43465</v>
      </c>
      <c r="P349" s="104" t="s">
        <v>587</v>
      </c>
      <c r="Q349" s="261" t="s">
        <v>725</v>
      </c>
      <c r="R349" s="262">
        <v>30000000</v>
      </c>
      <c r="S349" s="234"/>
      <c r="T349" s="234">
        <v>86</v>
      </c>
      <c r="U349" s="346" t="s">
        <v>458</v>
      </c>
      <c r="V349" s="103" t="s">
        <v>729</v>
      </c>
    </row>
    <row r="350" spans="1:22" ht="73.5" customHeight="1" thickBot="1">
      <c r="A350" s="327" t="s">
        <v>442</v>
      </c>
      <c r="C350" s="232" t="s">
        <v>730</v>
      </c>
      <c r="D350" s="232" t="s">
        <v>730</v>
      </c>
      <c r="E350" s="232">
        <v>0</v>
      </c>
      <c r="F350" s="230" t="s">
        <v>18</v>
      </c>
      <c r="G350" s="229">
        <v>791236</v>
      </c>
      <c r="H350" s="229">
        <v>791236</v>
      </c>
      <c r="I350" s="105" t="s">
        <v>19</v>
      </c>
      <c r="J350" s="105" t="s">
        <v>19</v>
      </c>
      <c r="K350" s="107"/>
      <c r="L350" s="107" t="s">
        <v>611</v>
      </c>
      <c r="M350" s="231">
        <v>347</v>
      </c>
      <c r="N350" s="232" t="s">
        <v>391</v>
      </c>
      <c r="O350" s="71">
        <v>43465</v>
      </c>
      <c r="P350" s="104" t="s">
        <v>587</v>
      </c>
      <c r="Q350" s="261" t="s">
        <v>725</v>
      </c>
      <c r="R350" s="262">
        <v>18000000</v>
      </c>
      <c r="S350" s="234"/>
      <c r="T350" s="234">
        <v>86</v>
      </c>
      <c r="U350" s="346" t="s">
        <v>458</v>
      </c>
      <c r="V350" s="103" t="s">
        <v>729</v>
      </c>
    </row>
    <row r="351" spans="1:22" ht="50.25" thickBot="1">
      <c r="A351" s="327"/>
      <c r="C351" s="232" t="s">
        <v>731</v>
      </c>
      <c r="D351" s="232" t="s">
        <v>731</v>
      </c>
      <c r="E351" s="232">
        <v>23</v>
      </c>
      <c r="F351" s="230" t="s">
        <v>18</v>
      </c>
      <c r="G351" s="229">
        <v>791236</v>
      </c>
      <c r="H351" s="229">
        <v>791236</v>
      </c>
      <c r="I351" s="105" t="s">
        <v>19</v>
      </c>
      <c r="J351" s="105" t="s">
        <v>19</v>
      </c>
      <c r="K351" s="107"/>
      <c r="L351" s="107" t="s">
        <v>611</v>
      </c>
      <c r="M351" s="231">
        <v>348</v>
      </c>
      <c r="N351" s="232" t="s">
        <v>392</v>
      </c>
      <c r="O351" s="71">
        <v>43465</v>
      </c>
      <c r="P351" s="104" t="s">
        <v>546</v>
      </c>
      <c r="Q351" s="261" t="s">
        <v>725</v>
      </c>
      <c r="R351" s="262">
        <v>0</v>
      </c>
      <c r="S351" s="234"/>
      <c r="T351" s="234"/>
      <c r="U351" s="346" t="s">
        <v>458</v>
      </c>
      <c r="V351" s="103" t="s">
        <v>732</v>
      </c>
    </row>
    <row r="352" spans="1:22" ht="51.75" thickBot="1">
      <c r="A352" s="327"/>
      <c r="C352" s="232" t="s">
        <v>733</v>
      </c>
      <c r="D352" s="232" t="s">
        <v>733</v>
      </c>
      <c r="E352" s="232">
        <v>3</v>
      </c>
      <c r="F352" s="230" t="s">
        <v>18</v>
      </c>
      <c r="G352" s="229">
        <v>791236</v>
      </c>
      <c r="H352" s="229">
        <v>791236</v>
      </c>
      <c r="I352" s="105" t="s">
        <v>19</v>
      </c>
      <c r="J352" s="105" t="s">
        <v>19</v>
      </c>
      <c r="K352" s="107"/>
      <c r="L352" s="107" t="s">
        <v>611</v>
      </c>
      <c r="M352" s="231">
        <v>349</v>
      </c>
      <c r="N352" s="232" t="s">
        <v>393</v>
      </c>
      <c r="O352" s="71">
        <v>43465</v>
      </c>
      <c r="P352" s="104" t="s">
        <v>546</v>
      </c>
      <c r="Q352" s="261" t="s">
        <v>725</v>
      </c>
      <c r="R352" s="262">
        <v>85000000</v>
      </c>
      <c r="S352" s="234"/>
      <c r="T352" s="234">
        <v>86</v>
      </c>
      <c r="U352" s="346" t="s">
        <v>458</v>
      </c>
      <c r="V352" s="103" t="s">
        <v>734</v>
      </c>
    </row>
    <row r="353" spans="1:22" ht="39" thickBot="1">
      <c r="A353" s="327"/>
      <c r="C353" s="232" t="s">
        <v>735</v>
      </c>
      <c r="D353" s="232" t="s">
        <v>735</v>
      </c>
      <c r="E353" s="232">
        <v>0</v>
      </c>
      <c r="F353" s="230" t="s">
        <v>18</v>
      </c>
      <c r="G353" s="229">
        <v>791236</v>
      </c>
      <c r="H353" s="229">
        <v>791236</v>
      </c>
      <c r="I353" s="105" t="s">
        <v>19</v>
      </c>
      <c r="J353" s="105" t="s">
        <v>19</v>
      </c>
      <c r="K353" s="107"/>
      <c r="L353" s="107" t="s">
        <v>611</v>
      </c>
      <c r="M353" s="231">
        <v>350</v>
      </c>
      <c r="N353" s="232" t="s">
        <v>394</v>
      </c>
      <c r="O353" s="71">
        <v>43465</v>
      </c>
      <c r="P353" s="104" t="s">
        <v>587</v>
      </c>
      <c r="Q353" s="261" t="s">
        <v>725</v>
      </c>
      <c r="R353" s="262">
        <v>200000000</v>
      </c>
      <c r="S353" s="234"/>
      <c r="T353" s="234">
        <v>86</v>
      </c>
      <c r="U353" s="346" t="s">
        <v>458</v>
      </c>
      <c r="V353" s="103" t="s">
        <v>729</v>
      </c>
    </row>
    <row r="354" spans="1:22" ht="26.25" thickBot="1">
      <c r="A354" s="327"/>
      <c r="C354" s="232" t="s">
        <v>736</v>
      </c>
      <c r="D354" s="232" t="s">
        <v>736</v>
      </c>
      <c r="E354" s="232">
        <v>0</v>
      </c>
      <c r="F354" s="230" t="s">
        <v>18</v>
      </c>
      <c r="G354" s="229">
        <v>791236</v>
      </c>
      <c r="H354" s="229">
        <v>791236</v>
      </c>
      <c r="I354" s="105" t="s">
        <v>19</v>
      </c>
      <c r="J354" s="105" t="s">
        <v>19</v>
      </c>
      <c r="K354" s="107"/>
      <c r="L354" s="107" t="s">
        <v>611</v>
      </c>
      <c r="M354" s="231">
        <v>351</v>
      </c>
      <c r="N354" s="232" t="s">
        <v>395</v>
      </c>
      <c r="O354" s="71">
        <v>43465</v>
      </c>
      <c r="P354" s="104" t="s">
        <v>587</v>
      </c>
      <c r="Q354" s="261" t="s">
        <v>725</v>
      </c>
      <c r="R354" s="262">
        <v>20000000</v>
      </c>
      <c r="S354" s="234"/>
      <c r="T354" s="234">
        <v>86</v>
      </c>
      <c r="U354" s="346" t="s">
        <v>458</v>
      </c>
      <c r="V354" s="103" t="s">
        <v>729</v>
      </c>
    </row>
    <row r="355" spans="1:22" ht="26.25" thickBot="1">
      <c r="A355" s="327"/>
      <c r="C355" s="232" t="s">
        <v>737</v>
      </c>
      <c r="D355" s="232" t="s">
        <v>737</v>
      </c>
      <c r="E355" s="232">
        <v>0</v>
      </c>
      <c r="F355" s="230" t="s">
        <v>18</v>
      </c>
      <c r="G355" s="229">
        <v>791236</v>
      </c>
      <c r="H355" s="229">
        <v>791236</v>
      </c>
      <c r="I355" s="105" t="s">
        <v>19</v>
      </c>
      <c r="J355" s="105" t="s">
        <v>19</v>
      </c>
      <c r="K355" s="107"/>
      <c r="L355" s="107" t="s">
        <v>611</v>
      </c>
      <c r="M355" s="231">
        <v>352</v>
      </c>
      <c r="N355" s="348" t="s">
        <v>396</v>
      </c>
      <c r="O355" s="71">
        <v>43465</v>
      </c>
      <c r="P355" s="104" t="s">
        <v>587</v>
      </c>
      <c r="Q355" s="261" t="s">
        <v>725</v>
      </c>
      <c r="R355" s="262">
        <v>154450000</v>
      </c>
      <c r="S355" s="234"/>
      <c r="T355" s="234">
        <v>86</v>
      </c>
      <c r="U355" s="346" t="s">
        <v>458</v>
      </c>
      <c r="V355" s="103" t="s">
        <v>729</v>
      </c>
    </row>
    <row r="356" spans="1:22" ht="39" customHeight="1" thickBot="1">
      <c r="A356" s="327"/>
      <c r="C356" s="232" t="s">
        <v>738</v>
      </c>
      <c r="D356" s="232" t="s">
        <v>738</v>
      </c>
      <c r="E356" s="232">
        <v>0</v>
      </c>
      <c r="F356" s="230" t="s">
        <v>18</v>
      </c>
      <c r="G356" s="229">
        <v>791236</v>
      </c>
      <c r="H356" s="229">
        <v>791236</v>
      </c>
      <c r="I356" s="105" t="s">
        <v>19</v>
      </c>
      <c r="J356" s="105" t="s">
        <v>19</v>
      </c>
      <c r="K356" s="107"/>
      <c r="L356" s="107" t="s">
        <v>611</v>
      </c>
      <c r="M356" s="231">
        <v>353</v>
      </c>
      <c r="N356" s="349" t="s">
        <v>397</v>
      </c>
      <c r="O356" s="71">
        <v>43465</v>
      </c>
      <c r="P356" s="104" t="s">
        <v>587</v>
      </c>
      <c r="Q356" s="261" t="s">
        <v>725</v>
      </c>
      <c r="R356" s="262">
        <v>23000000</v>
      </c>
      <c r="S356" s="234"/>
      <c r="T356" s="234">
        <v>86</v>
      </c>
      <c r="U356" s="346" t="s">
        <v>458</v>
      </c>
      <c r="V356" s="103" t="s">
        <v>729</v>
      </c>
    </row>
    <row r="357" spans="1:22" ht="39" thickBot="1">
      <c r="A357" s="327"/>
      <c r="C357" s="291" t="s">
        <v>266</v>
      </c>
      <c r="D357" s="292"/>
      <c r="E357" s="232"/>
      <c r="F357" s="230" t="s">
        <v>18</v>
      </c>
      <c r="G357" s="229">
        <v>791236</v>
      </c>
      <c r="H357" s="106"/>
      <c r="I357" s="105"/>
      <c r="J357" s="105" t="s">
        <v>19</v>
      </c>
      <c r="K357" s="107"/>
      <c r="L357" s="107"/>
      <c r="M357" s="231">
        <v>354</v>
      </c>
      <c r="N357" s="293" t="s">
        <v>398</v>
      </c>
      <c r="O357" s="71">
        <v>43465</v>
      </c>
      <c r="P357" s="104"/>
      <c r="Q357" s="261" t="s">
        <v>739</v>
      </c>
      <c r="R357" s="286">
        <f>22572500*1.03+890325</f>
        <v>24140000</v>
      </c>
      <c r="S357" s="287"/>
      <c r="T357" s="294">
        <v>86</v>
      </c>
      <c r="U357" s="346" t="s">
        <v>458</v>
      </c>
      <c r="V357" s="87"/>
    </row>
    <row r="358" spans="1:22" ht="39" thickBot="1">
      <c r="A358" s="327"/>
      <c r="C358" s="295"/>
      <c r="D358" s="292"/>
      <c r="E358" s="292"/>
      <c r="F358" s="230" t="s">
        <v>18</v>
      </c>
      <c r="G358" s="229">
        <v>791236</v>
      </c>
      <c r="H358" s="106"/>
      <c r="I358" s="105"/>
      <c r="J358" s="105" t="s">
        <v>19</v>
      </c>
      <c r="K358" s="107"/>
      <c r="L358" s="107"/>
      <c r="M358" s="231">
        <v>355</v>
      </c>
      <c r="N358" s="293" t="s">
        <v>399</v>
      </c>
      <c r="O358" s="71">
        <v>43465</v>
      </c>
      <c r="P358" s="104"/>
      <c r="Q358" s="261" t="s">
        <v>739</v>
      </c>
      <c r="R358" s="286">
        <v>0</v>
      </c>
      <c r="S358" s="294"/>
      <c r="T358" s="294"/>
      <c r="U358" s="264"/>
      <c r="V358" s="87"/>
    </row>
    <row r="359" spans="1:22" ht="39" thickBot="1">
      <c r="A359" s="327"/>
      <c r="C359" s="295"/>
      <c r="D359" s="292"/>
      <c r="E359" s="292"/>
      <c r="F359" s="230" t="s">
        <v>18</v>
      </c>
      <c r="G359" s="229">
        <v>791236</v>
      </c>
      <c r="H359" s="106"/>
      <c r="I359" s="105"/>
      <c r="J359" s="105" t="s">
        <v>19</v>
      </c>
      <c r="K359" s="107"/>
      <c r="L359" s="107"/>
      <c r="M359" s="231">
        <v>356</v>
      </c>
      <c r="N359" s="293" t="s">
        <v>400</v>
      </c>
      <c r="O359" s="71">
        <v>43465</v>
      </c>
      <c r="P359" s="104"/>
      <c r="Q359" s="261" t="s">
        <v>739</v>
      </c>
      <c r="R359" s="286">
        <v>0</v>
      </c>
      <c r="S359" s="294"/>
      <c r="T359" s="294"/>
      <c r="U359" s="264"/>
      <c r="V359" s="87"/>
    </row>
    <row r="360" spans="1:22" ht="39" thickBot="1">
      <c r="A360" s="327" t="s">
        <v>443</v>
      </c>
      <c r="C360" s="295"/>
      <c r="D360" s="292"/>
      <c r="E360" s="292"/>
      <c r="F360" s="230" t="s">
        <v>18</v>
      </c>
      <c r="G360" s="229">
        <v>791236</v>
      </c>
      <c r="H360" s="106"/>
      <c r="I360" s="105"/>
      <c r="J360" s="105" t="s">
        <v>19</v>
      </c>
      <c r="K360" s="107"/>
      <c r="L360" s="107"/>
      <c r="M360" s="231">
        <v>357</v>
      </c>
      <c r="N360" s="293" t="s">
        <v>401</v>
      </c>
      <c r="O360" s="71">
        <v>43465</v>
      </c>
      <c r="P360" s="104"/>
      <c r="Q360" s="261" t="s">
        <v>739</v>
      </c>
      <c r="R360" s="286">
        <v>0</v>
      </c>
      <c r="S360" s="294"/>
      <c r="T360" s="294"/>
      <c r="U360" s="264"/>
      <c r="V360" s="87"/>
    </row>
    <row r="361" spans="1:22" ht="39" thickBot="1">
      <c r="A361" s="327"/>
      <c r="C361" s="295"/>
      <c r="D361" s="292"/>
      <c r="E361" s="292"/>
      <c r="F361" s="230" t="s">
        <v>18</v>
      </c>
      <c r="G361" s="229">
        <v>791236</v>
      </c>
      <c r="H361" s="106"/>
      <c r="I361" s="105"/>
      <c r="J361" s="105" t="s">
        <v>19</v>
      </c>
      <c r="K361" s="107"/>
      <c r="L361" s="107"/>
      <c r="M361" s="231">
        <v>358</v>
      </c>
      <c r="N361" s="293" t="s">
        <v>402</v>
      </c>
      <c r="O361" s="71">
        <v>43465</v>
      </c>
      <c r="P361" s="104"/>
      <c r="Q361" s="261" t="s">
        <v>739</v>
      </c>
      <c r="R361" s="286">
        <f>10000000*1.03</f>
        <v>10300000</v>
      </c>
      <c r="S361" s="287"/>
      <c r="T361" s="294">
        <v>86</v>
      </c>
      <c r="U361" s="346" t="s">
        <v>458</v>
      </c>
      <c r="V361" s="87"/>
    </row>
    <row r="362" spans="1:22" ht="39" thickBot="1">
      <c r="A362" s="327"/>
      <c r="C362" s="295"/>
      <c r="D362" s="292" t="s">
        <v>740</v>
      </c>
      <c r="E362" s="292"/>
      <c r="F362" s="230" t="s">
        <v>18</v>
      </c>
      <c r="G362" s="229">
        <v>791236</v>
      </c>
      <c r="H362" s="106"/>
      <c r="I362" s="105"/>
      <c r="J362" s="105" t="s">
        <v>19</v>
      </c>
      <c r="K362" s="107"/>
      <c r="L362" s="107"/>
      <c r="M362" s="231">
        <v>359</v>
      </c>
      <c r="N362" s="293" t="s">
        <v>403</v>
      </c>
      <c r="O362" s="71">
        <v>43465</v>
      </c>
      <c r="P362" s="104"/>
      <c r="Q362" s="261" t="s">
        <v>739</v>
      </c>
      <c r="R362" s="286">
        <v>100000000</v>
      </c>
      <c r="S362" s="287"/>
      <c r="T362" s="294"/>
      <c r="U362" s="346" t="s">
        <v>741</v>
      </c>
      <c r="V362" s="87"/>
    </row>
    <row r="363" spans="1:22" ht="26.25" thickBot="1">
      <c r="A363" s="327"/>
      <c r="C363" s="295"/>
      <c r="D363" s="292"/>
      <c r="E363" s="292"/>
      <c r="F363" s="230" t="s">
        <v>18</v>
      </c>
      <c r="G363" s="229">
        <v>791236</v>
      </c>
      <c r="H363" s="106"/>
      <c r="I363" s="105"/>
      <c r="J363" s="105" t="s">
        <v>19</v>
      </c>
      <c r="K363" s="107"/>
      <c r="L363" s="107"/>
      <c r="M363" s="231">
        <v>360</v>
      </c>
      <c r="N363" s="293" t="s">
        <v>404</v>
      </c>
      <c r="O363" s="71">
        <v>43465</v>
      </c>
      <c r="P363" s="104"/>
      <c r="Q363" s="261" t="s">
        <v>739</v>
      </c>
      <c r="R363" s="286">
        <v>32000000</v>
      </c>
      <c r="S363" s="287"/>
      <c r="T363" s="294"/>
      <c r="U363" s="346" t="s">
        <v>741</v>
      </c>
      <c r="V363" s="87"/>
    </row>
    <row r="364" spans="1:22" ht="26.25" thickBot="1">
      <c r="A364" s="327"/>
      <c r="C364" s="295"/>
      <c r="D364" s="292"/>
      <c r="E364" s="292"/>
      <c r="F364" s="230" t="s">
        <v>18</v>
      </c>
      <c r="G364" s="229">
        <v>791236</v>
      </c>
      <c r="H364" s="106"/>
      <c r="I364" s="105"/>
      <c r="J364" s="105" t="s">
        <v>19</v>
      </c>
      <c r="K364" s="107"/>
      <c r="L364" s="107"/>
      <c r="M364" s="231">
        <v>361</v>
      </c>
      <c r="N364" s="293" t="s">
        <v>405</v>
      </c>
      <c r="O364" s="71">
        <v>43465</v>
      </c>
      <c r="P364" s="104"/>
      <c r="Q364" s="261" t="s">
        <v>739</v>
      </c>
      <c r="R364" s="286">
        <v>12000000</v>
      </c>
      <c r="S364" s="287"/>
      <c r="T364" s="294">
        <v>86</v>
      </c>
      <c r="U364" s="346" t="s">
        <v>458</v>
      </c>
      <c r="V364" s="87"/>
    </row>
    <row r="365" spans="1:22" ht="39" thickBot="1">
      <c r="A365" s="327"/>
      <c r="C365" s="295"/>
      <c r="D365" s="292"/>
      <c r="E365" s="292"/>
      <c r="F365" s="230" t="s">
        <v>18</v>
      </c>
      <c r="G365" s="229">
        <v>791236</v>
      </c>
      <c r="H365" s="106"/>
      <c r="I365" s="105"/>
      <c r="J365" s="105" t="s">
        <v>19</v>
      </c>
      <c r="K365" s="107"/>
      <c r="L365" s="107"/>
      <c r="M365" s="231">
        <v>362</v>
      </c>
      <c r="N365" s="293" t="s">
        <v>406</v>
      </c>
      <c r="O365" s="71">
        <v>43465</v>
      </c>
      <c r="P365" s="104"/>
      <c r="Q365" s="261" t="s">
        <v>739</v>
      </c>
      <c r="R365" s="286">
        <v>7000000</v>
      </c>
      <c r="S365" s="287"/>
      <c r="T365" s="294">
        <v>86</v>
      </c>
      <c r="U365" s="346" t="s">
        <v>741</v>
      </c>
      <c r="V365" s="87"/>
    </row>
    <row r="366" spans="1:22" ht="26.25" thickBot="1">
      <c r="A366" s="327"/>
      <c r="C366" s="295"/>
      <c r="D366" s="292"/>
      <c r="E366" s="292"/>
      <c r="F366" s="230" t="s">
        <v>18</v>
      </c>
      <c r="G366" s="229">
        <v>791236</v>
      </c>
      <c r="H366" s="106"/>
      <c r="I366" s="105"/>
      <c r="J366" s="105" t="s">
        <v>19</v>
      </c>
      <c r="K366" s="107"/>
      <c r="L366" s="107"/>
      <c r="M366" s="231">
        <v>363</v>
      </c>
      <c r="N366" s="293" t="s">
        <v>407</v>
      </c>
      <c r="O366" s="71">
        <v>43465</v>
      </c>
      <c r="P366" s="104"/>
      <c r="Q366" s="261" t="s">
        <v>739</v>
      </c>
      <c r="R366" s="286">
        <v>30000000</v>
      </c>
      <c r="S366" s="287"/>
      <c r="T366" s="294">
        <v>86</v>
      </c>
      <c r="U366" s="346" t="s">
        <v>741</v>
      </c>
      <c r="V366" s="87"/>
    </row>
    <row r="367" spans="1:22" ht="26.25" thickBot="1">
      <c r="A367" s="327"/>
      <c r="C367" s="295"/>
      <c r="D367" s="292"/>
      <c r="E367" s="292"/>
      <c r="F367" s="230" t="s">
        <v>18</v>
      </c>
      <c r="G367" s="229">
        <v>791236</v>
      </c>
      <c r="H367" s="106"/>
      <c r="I367" s="105"/>
      <c r="J367" s="105" t="s">
        <v>19</v>
      </c>
      <c r="K367" s="107"/>
      <c r="L367" s="107"/>
      <c r="M367" s="231">
        <v>364</v>
      </c>
      <c r="N367" s="293" t="s">
        <v>408</v>
      </c>
      <c r="O367" s="71">
        <v>43465</v>
      </c>
      <c r="P367" s="104"/>
      <c r="Q367" s="261" t="s">
        <v>739</v>
      </c>
      <c r="R367" s="286">
        <v>9009675</v>
      </c>
      <c r="S367" s="287"/>
      <c r="T367" s="294">
        <v>86</v>
      </c>
      <c r="U367" s="346" t="s">
        <v>458</v>
      </c>
      <c r="V367" s="87"/>
    </row>
    <row r="368" spans="1:22" ht="39" thickBot="1">
      <c r="A368" s="327"/>
      <c r="C368" s="298"/>
      <c r="D368" s="299"/>
      <c r="E368" s="299"/>
      <c r="F368" s="230" t="s">
        <v>18</v>
      </c>
      <c r="G368" s="229">
        <v>791236</v>
      </c>
      <c r="H368" s="106"/>
      <c r="I368" s="105"/>
      <c r="J368" s="105" t="s">
        <v>19</v>
      </c>
      <c r="K368" s="107"/>
      <c r="L368" s="107"/>
      <c r="M368" s="231">
        <v>365</v>
      </c>
      <c r="N368" s="293" t="s">
        <v>409</v>
      </c>
      <c r="O368" s="71">
        <v>43465</v>
      </c>
      <c r="P368" s="104"/>
      <c r="Q368" s="261" t="s">
        <v>739</v>
      </c>
      <c r="R368" s="286">
        <v>9000000</v>
      </c>
      <c r="S368" s="287"/>
      <c r="T368" s="294">
        <v>86</v>
      </c>
      <c r="U368" s="346" t="s">
        <v>458</v>
      </c>
      <c r="V368" s="87"/>
    </row>
    <row r="369" spans="1:22" ht="51.75" thickBot="1">
      <c r="A369" s="327"/>
      <c r="C369" s="249" t="s">
        <v>267</v>
      </c>
      <c r="D369" s="250"/>
      <c r="E369" s="250"/>
      <c r="F369" s="105" t="s">
        <v>18</v>
      </c>
      <c r="G369" s="229">
        <v>791236</v>
      </c>
      <c r="H369" s="106"/>
      <c r="I369" s="105" t="s">
        <v>21</v>
      </c>
      <c r="J369" s="105" t="s">
        <v>19</v>
      </c>
      <c r="K369" s="107" t="s">
        <v>742</v>
      </c>
      <c r="L369" s="107" t="s">
        <v>611</v>
      </c>
      <c r="M369" s="231">
        <v>366</v>
      </c>
      <c r="N369" s="232" t="s">
        <v>410</v>
      </c>
      <c r="O369" s="71">
        <v>43465</v>
      </c>
      <c r="P369" s="104" t="s">
        <v>546</v>
      </c>
      <c r="Q369" s="261" t="s">
        <v>743</v>
      </c>
      <c r="R369" s="350">
        <v>0</v>
      </c>
      <c r="S369" s="333"/>
      <c r="T369" s="336"/>
      <c r="U369" s="346" t="s">
        <v>458</v>
      </c>
      <c r="V369" s="87"/>
    </row>
    <row r="370" spans="1:22" ht="66.75" thickBot="1">
      <c r="A370" s="327"/>
      <c r="C370" s="251"/>
      <c r="D370" s="250"/>
      <c r="E370" s="250"/>
      <c r="F370" s="105" t="s">
        <v>18</v>
      </c>
      <c r="G370" s="229">
        <v>791236</v>
      </c>
      <c r="H370" s="229">
        <v>791236</v>
      </c>
      <c r="I370" s="105" t="s">
        <v>21</v>
      </c>
      <c r="J370" s="105" t="s">
        <v>19</v>
      </c>
      <c r="K370" s="107" t="s">
        <v>742</v>
      </c>
      <c r="L370" s="107" t="s">
        <v>611</v>
      </c>
      <c r="M370" s="231">
        <v>367</v>
      </c>
      <c r="N370" s="232" t="s">
        <v>411</v>
      </c>
      <c r="O370" s="71">
        <v>43465</v>
      </c>
      <c r="P370" s="104" t="s">
        <v>546</v>
      </c>
      <c r="Q370" s="261" t="s">
        <v>743</v>
      </c>
      <c r="R370" s="350">
        <v>0</v>
      </c>
      <c r="S370" s="333"/>
      <c r="T370" s="336"/>
      <c r="U370" s="346" t="s">
        <v>458</v>
      </c>
      <c r="V370" s="103" t="s">
        <v>744</v>
      </c>
    </row>
    <row r="371" spans="1:22" ht="50.25" thickBot="1">
      <c r="A371" s="327"/>
      <c r="C371" s="251"/>
      <c r="D371" s="250"/>
      <c r="E371" s="250"/>
      <c r="F371" s="105" t="s">
        <v>18</v>
      </c>
      <c r="G371" s="229">
        <v>791236</v>
      </c>
      <c r="H371" s="106">
        <f>+G371</f>
        <v>791236</v>
      </c>
      <c r="I371" s="105" t="s">
        <v>21</v>
      </c>
      <c r="J371" s="105" t="s">
        <v>19</v>
      </c>
      <c r="K371" s="107" t="s">
        <v>745</v>
      </c>
      <c r="L371" s="107" t="s">
        <v>611</v>
      </c>
      <c r="M371" s="231">
        <v>368</v>
      </c>
      <c r="N371" s="351" t="s">
        <v>412</v>
      </c>
      <c r="O371" s="71">
        <v>43465</v>
      </c>
      <c r="P371" s="104" t="s">
        <v>546</v>
      </c>
      <c r="Q371" s="261" t="s">
        <v>743</v>
      </c>
      <c r="R371" s="350">
        <v>0</v>
      </c>
      <c r="S371" s="333"/>
      <c r="T371" s="336"/>
      <c r="U371" s="346" t="s">
        <v>458</v>
      </c>
      <c r="V371" s="103" t="s">
        <v>746</v>
      </c>
    </row>
    <row r="372" spans="1:22" ht="33.75" thickBot="1">
      <c r="A372" s="327" t="s">
        <v>444</v>
      </c>
      <c r="C372" s="251"/>
      <c r="D372" s="250"/>
      <c r="E372" s="250"/>
      <c r="F372" s="105" t="s">
        <v>18</v>
      </c>
      <c r="G372" s="229">
        <v>791236</v>
      </c>
      <c r="H372" s="106"/>
      <c r="I372" s="105"/>
      <c r="J372" s="105" t="s">
        <v>19</v>
      </c>
      <c r="K372" s="107" t="s">
        <v>747</v>
      </c>
      <c r="L372" s="107" t="s">
        <v>611</v>
      </c>
      <c r="M372" s="231">
        <v>369</v>
      </c>
      <c r="N372" s="351" t="s">
        <v>413</v>
      </c>
      <c r="O372" s="71">
        <v>43465</v>
      </c>
      <c r="P372" s="104" t="s">
        <v>546</v>
      </c>
      <c r="Q372" s="261" t="s">
        <v>743</v>
      </c>
      <c r="R372" s="350">
        <v>0</v>
      </c>
      <c r="S372" s="333"/>
      <c r="T372" s="336"/>
      <c r="U372" s="346" t="s">
        <v>458</v>
      </c>
      <c r="V372" s="103" t="s">
        <v>748</v>
      </c>
    </row>
    <row r="373" spans="1:22" ht="77.25" thickBot="1">
      <c r="A373" s="326"/>
      <c r="C373" s="251"/>
      <c r="D373" s="250"/>
      <c r="E373" s="250"/>
      <c r="F373" s="105" t="s">
        <v>18</v>
      </c>
      <c r="G373" s="229">
        <v>791236</v>
      </c>
      <c r="H373" s="106">
        <f>+G373</f>
        <v>791236</v>
      </c>
      <c r="I373" s="105" t="s">
        <v>21</v>
      </c>
      <c r="J373" s="105" t="s">
        <v>19</v>
      </c>
      <c r="K373" s="107">
        <v>0</v>
      </c>
      <c r="L373" s="107" t="s">
        <v>611</v>
      </c>
      <c r="M373" s="231">
        <v>370</v>
      </c>
      <c r="N373" s="232" t="s">
        <v>414</v>
      </c>
      <c r="O373" s="71">
        <v>43465</v>
      </c>
      <c r="P373" s="104" t="s">
        <v>587</v>
      </c>
      <c r="Q373" s="261" t="s">
        <v>743</v>
      </c>
      <c r="R373" s="332">
        <v>0</v>
      </c>
      <c r="S373" s="333"/>
      <c r="T373" s="336"/>
      <c r="U373" s="346" t="s">
        <v>458</v>
      </c>
      <c r="V373" s="87"/>
    </row>
    <row r="374" spans="1:22" ht="26.25" thickBot="1">
      <c r="A374" s="327"/>
      <c r="C374" s="251"/>
      <c r="D374" s="250"/>
      <c r="E374" s="250"/>
      <c r="F374" s="105" t="s">
        <v>18</v>
      </c>
      <c r="G374" s="229">
        <v>791236</v>
      </c>
      <c r="H374" s="229">
        <v>791236</v>
      </c>
      <c r="I374" s="105" t="s">
        <v>21</v>
      </c>
      <c r="J374" s="105" t="s">
        <v>19</v>
      </c>
      <c r="K374" s="107" t="s">
        <v>21</v>
      </c>
      <c r="L374" s="107" t="s">
        <v>611</v>
      </c>
      <c r="M374" s="231">
        <v>371</v>
      </c>
      <c r="N374" s="232" t="s">
        <v>415</v>
      </c>
      <c r="O374" s="71">
        <v>43465</v>
      </c>
      <c r="P374" s="104" t="s">
        <v>587</v>
      </c>
      <c r="Q374" s="261" t="s">
        <v>743</v>
      </c>
      <c r="R374" s="332">
        <v>0</v>
      </c>
      <c r="S374" s="333"/>
      <c r="T374" s="336"/>
      <c r="U374" s="346" t="s">
        <v>458</v>
      </c>
      <c r="V374" s="87"/>
    </row>
    <row r="375" spans="1:22" ht="39" thickBot="1">
      <c r="A375" s="327"/>
      <c r="C375" s="251"/>
      <c r="D375" s="250"/>
      <c r="E375" s="250"/>
      <c r="F375" s="105" t="s">
        <v>18</v>
      </c>
      <c r="G375" s="229">
        <v>791236</v>
      </c>
      <c r="H375" s="229">
        <v>791236</v>
      </c>
      <c r="I375" s="105" t="s">
        <v>21</v>
      </c>
      <c r="J375" s="105" t="s">
        <v>19</v>
      </c>
      <c r="K375" s="107" t="s">
        <v>21</v>
      </c>
      <c r="L375" s="107" t="s">
        <v>611</v>
      </c>
      <c r="M375" s="231">
        <v>372</v>
      </c>
      <c r="N375" s="232" t="s">
        <v>416</v>
      </c>
      <c r="O375" s="71">
        <v>43465</v>
      </c>
      <c r="P375" s="104" t="s">
        <v>587</v>
      </c>
      <c r="Q375" s="261" t="s">
        <v>743</v>
      </c>
      <c r="R375" s="332">
        <v>0</v>
      </c>
      <c r="S375" s="333"/>
      <c r="T375" s="336"/>
      <c r="U375" s="346" t="s">
        <v>458</v>
      </c>
      <c r="V375" s="87"/>
    </row>
    <row r="376" spans="1:22" ht="77.25" thickBot="1">
      <c r="A376" s="327"/>
      <c r="C376" s="251"/>
      <c r="D376" s="250"/>
      <c r="E376" s="250"/>
      <c r="F376" s="105" t="s">
        <v>18</v>
      </c>
      <c r="G376" s="229">
        <v>791236</v>
      </c>
      <c r="H376" s="106"/>
      <c r="I376" s="105"/>
      <c r="J376" s="105" t="s">
        <v>19</v>
      </c>
      <c r="K376" s="107"/>
      <c r="L376" s="107"/>
      <c r="M376" s="231">
        <v>373</v>
      </c>
      <c r="N376" s="232" t="s">
        <v>417</v>
      </c>
      <c r="O376" s="71">
        <v>43465</v>
      </c>
      <c r="P376" s="104" t="s">
        <v>587</v>
      </c>
      <c r="Q376" s="261" t="s">
        <v>743</v>
      </c>
      <c r="R376" s="332">
        <v>80000000</v>
      </c>
      <c r="S376" s="333"/>
      <c r="T376" s="336">
        <v>86</v>
      </c>
      <c r="U376" s="346" t="s">
        <v>458</v>
      </c>
      <c r="V376" s="87"/>
    </row>
    <row r="377" spans="1:22" ht="77.25" thickBot="1">
      <c r="A377" s="327"/>
      <c r="C377" s="251"/>
      <c r="D377" s="250"/>
      <c r="E377" s="250"/>
      <c r="F377" s="105" t="s">
        <v>18</v>
      </c>
      <c r="G377" s="229">
        <v>791236</v>
      </c>
      <c r="H377" s="106"/>
      <c r="I377" s="105"/>
      <c r="J377" s="105" t="s">
        <v>19</v>
      </c>
      <c r="K377" s="107"/>
      <c r="L377" s="107"/>
      <c r="M377" s="231">
        <v>374</v>
      </c>
      <c r="N377" s="232" t="s">
        <v>418</v>
      </c>
      <c r="O377" s="71">
        <v>43465</v>
      </c>
      <c r="P377" s="104" t="s">
        <v>749</v>
      </c>
      <c r="Q377" s="261" t="s">
        <v>743</v>
      </c>
      <c r="R377" s="332">
        <v>10000000</v>
      </c>
      <c r="S377" s="333"/>
      <c r="T377" s="336">
        <v>86</v>
      </c>
      <c r="U377" s="346" t="s">
        <v>458</v>
      </c>
      <c r="V377" s="87"/>
    </row>
    <row r="378" spans="1:22" ht="64.5" thickBot="1">
      <c r="A378" s="327"/>
      <c r="C378" s="251"/>
      <c r="D378" s="250" t="s">
        <v>750</v>
      </c>
      <c r="E378" s="250">
        <v>25</v>
      </c>
      <c r="F378" s="105" t="s">
        <v>18</v>
      </c>
      <c r="G378" s="229">
        <v>791236</v>
      </c>
      <c r="H378" s="106"/>
      <c r="I378" s="105"/>
      <c r="J378" s="105" t="s">
        <v>19</v>
      </c>
      <c r="K378" s="107"/>
      <c r="L378" s="107"/>
      <c r="M378" s="231">
        <v>375</v>
      </c>
      <c r="N378" s="252" t="s">
        <v>419</v>
      </c>
      <c r="O378" s="71">
        <v>43465</v>
      </c>
      <c r="P378" s="104" t="s">
        <v>587</v>
      </c>
      <c r="Q378" s="261" t="s">
        <v>743</v>
      </c>
      <c r="R378" s="332">
        <v>290000000</v>
      </c>
      <c r="S378" s="333"/>
      <c r="T378" s="336">
        <v>86</v>
      </c>
      <c r="U378" s="346" t="s">
        <v>458</v>
      </c>
      <c r="V378" s="87"/>
    </row>
    <row r="379" spans="1:22" ht="26.25" thickBot="1">
      <c r="A379" s="327"/>
      <c r="C379" s="251"/>
      <c r="D379" s="250"/>
      <c r="E379" s="250"/>
      <c r="F379" s="105" t="s">
        <v>18</v>
      </c>
      <c r="G379" s="229">
        <v>791236</v>
      </c>
      <c r="H379" s="106"/>
      <c r="I379" s="105"/>
      <c r="J379" s="105" t="s">
        <v>19</v>
      </c>
      <c r="K379" s="107"/>
      <c r="L379" s="107"/>
      <c r="M379" s="231">
        <v>376</v>
      </c>
      <c r="N379" s="232" t="s">
        <v>420</v>
      </c>
      <c r="O379" s="71">
        <v>43465</v>
      </c>
      <c r="P379" s="104" t="s">
        <v>587</v>
      </c>
      <c r="Q379" s="261" t="s">
        <v>743</v>
      </c>
      <c r="R379" s="332">
        <v>5000000</v>
      </c>
      <c r="S379" s="333"/>
      <c r="T379" s="336">
        <v>86</v>
      </c>
      <c r="U379" s="346" t="s">
        <v>458</v>
      </c>
      <c r="V379" s="87"/>
    </row>
    <row r="380" spans="1:22" ht="26.25" thickBot="1">
      <c r="A380" s="327"/>
      <c r="C380" s="251"/>
      <c r="D380" s="250"/>
      <c r="E380" s="250"/>
      <c r="F380" s="105" t="s">
        <v>18</v>
      </c>
      <c r="G380" s="229">
        <v>791236</v>
      </c>
      <c r="H380" s="106"/>
      <c r="I380" s="105"/>
      <c r="J380" s="105" t="s">
        <v>19</v>
      </c>
      <c r="K380" s="107"/>
      <c r="L380" s="107"/>
      <c r="M380" s="231">
        <v>377</v>
      </c>
      <c r="N380" s="249" t="s">
        <v>421</v>
      </c>
      <c r="O380" s="71">
        <v>43465</v>
      </c>
      <c r="P380" s="104" t="s">
        <v>587</v>
      </c>
      <c r="Q380" s="261" t="s">
        <v>743</v>
      </c>
      <c r="R380" s="332">
        <v>5000000</v>
      </c>
      <c r="S380" s="333"/>
      <c r="T380" s="336">
        <v>86</v>
      </c>
      <c r="U380" s="346" t="s">
        <v>458</v>
      </c>
      <c r="V380" s="87"/>
    </row>
    <row r="381" spans="1:22" ht="64.5" customHeight="1" thickBot="1">
      <c r="A381" s="327"/>
      <c r="C381" s="251"/>
      <c r="D381" s="250"/>
      <c r="E381" s="250"/>
      <c r="F381" s="105" t="s">
        <v>18</v>
      </c>
      <c r="G381" s="229">
        <v>791236</v>
      </c>
      <c r="H381" s="106"/>
      <c r="I381" s="105"/>
      <c r="J381" s="105" t="s">
        <v>19</v>
      </c>
      <c r="K381" s="107"/>
      <c r="L381" s="107"/>
      <c r="M381" s="231">
        <v>378</v>
      </c>
      <c r="N381" s="254"/>
      <c r="O381" s="71">
        <v>43465</v>
      </c>
      <c r="P381" s="104" t="s">
        <v>587</v>
      </c>
      <c r="Q381" s="261" t="s">
        <v>743</v>
      </c>
      <c r="R381" s="332"/>
      <c r="S381" s="333"/>
      <c r="T381" s="336"/>
      <c r="U381" s="346" t="s">
        <v>458</v>
      </c>
      <c r="V381" s="87"/>
    </row>
    <row r="382" spans="1:22" ht="26.25" thickBot="1">
      <c r="A382" s="327"/>
      <c r="C382" s="251"/>
      <c r="D382" s="250"/>
      <c r="E382" s="250"/>
      <c r="F382" s="105" t="s">
        <v>18</v>
      </c>
      <c r="G382" s="229">
        <v>791236</v>
      </c>
      <c r="H382" s="106"/>
      <c r="I382" s="105"/>
      <c r="J382" s="105" t="s">
        <v>19</v>
      </c>
      <c r="K382" s="107"/>
      <c r="L382" s="107"/>
      <c r="M382" s="231">
        <v>379</v>
      </c>
      <c r="N382" s="232" t="s">
        <v>422</v>
      </c>
      <c r="O382" s="71">
        <v>43465</v>
      </c>
      <c r="P382" s="104" t="s">
        <v>587</v>
      </c>
      <c r="Q382" s="261" t="s">
        <v>743</v>
      </c>
      <c r="R382" s="332">
        <v>5000000</v>
      </c>
      <c r="S382" s="333"/>
      <c r="T382" s="336">
        <v>86</v>
      </c>
      <c r="U382" s="346" t="s">
        <v>458</v>
      </c>
      <c r="V382" s="87"/>
    </row>
    <row r="383" spans="1:22" ht="51.75" thickBot="1">
      <c r="A383" s="327"/>
      <c r="C383" s="251"/>
      <c r="D383" s="250"/>
      <c r="E383" s="250"/>
      <c r="F383" s="105" t="s">
        <v>18</v>
      </c>
      <c r="G383" s="229">
        <v>791236</v>
      </c>
      <c r="H383" s="106"/>
      <c r="I383" s="105"/>
      <c r="J383" s="105" t="s">
        <v>19</v>
      </c>
      <c r="K383" s="107"/>
      <c r="L383" s="107"/>
      <c r="M383" s="231">
        <v>380</v>
      </c>
      <c r="N383" s="232" t="s">
        <v>423</v>
      </c>
      <c r="O383" s="71">
        <v>43465</v>
      </c>
      <c r="P383" s="104" t="s">
        <v>587</v>
      </c>
      <c r="Q383" s="261" t="s">
        <v>743</v>
      </c>
      <c r="R383" s="332">
        <v>354471000</v>
      </c>
      <c r="S383" s="333"/>
      <c r="T383" s="336">
        <v>86</v>
      </c>
      <c r="U383" s="346" t="s">
        <v>458</v>
      </c>
      <c r="V383" s="87"/>
    </row>
    <row r="384" spans="1:22" ht="26.25" thickBot="1">
      <c r="A384" s="327"/>
      <c r="C384" s="251"/>
      <c r="D384" s="250"/>
      <c r="E384" s="250"/>
      <c r="F384" s="105" t="s">
        <v>18</v>
      </c>
      <c r="G384" s="229">
        <v>791236</v>
      </c>
      <c r="H384" s="106"/>
      <c r="I384" s="105"/>
      <c r="J384" s="105" t="s">
        <v>19</v>
      </c>
      <c r="K384" s="107"/>
      <c r="L384" s="107"/>
      <c r="M384" s="231">
        <v>381</v>
      </c>
      <c r="N384" s="249" t="s">
        <v>424</v>
      </c>
      <c r="O384" s="71">
        <v>43465</v>
      </c>
      <c r="P384" s="104" t="s">
        <v>587</v>
      </c>
      <c r="Q384" s="261" t="s">
        <v>743</v>
      </c>
      <c r="R384" s="332">
        <v>340000000</v>
      </c>
      <c r="S384" s="333"/>
      <c r="T384" s="336">
        <v>86</v>
      </c>
      <c r="U384" s="346" t="s">
        <v>458</v>
      </c>
      <c r="V384" s="87"/>
    </row>
    <row r="385" spans="1:22" ht="26.25" thickBot="1">
      <c r="A385" s="327"/>
      <c r="C385" s="251"/>
      <c r="D385" s="250"/>
      <c r="E385" s="250"/>
      <c r="F385" s="105" t="s">
        <v>18</v>
      </c>
      <c r="G385" s="229">
        <v>791236</v>
      </c>
      <c r="H385" s="106"/>
      <c r="I385" s="105"/>
      <c r="J385" s="105" t="s">
        <v>19</v>
      </c>
      <c r="K385" s="107"/>
      <c r="L385" s="107"/>
      <c r="M385" s="231"/>
      <c r="N385" s="254"/>
      <c r="O385" s="71">
        <v>43465</v>
      </c>
      <c r="P385" s="104" t="s">
        <v>587</v>
      </c>
      <c r="Q385" s="261" t="s">
        <v>743</v>
      </c>
      <c r="R385" s="332"/>
      <c r="S385" s="333"/>
      <c r="T385" s="336"/>
      <c r="U385" s="346" t="s">
        <v>458</v>
      </c>
      <c r="V385" s="87"/>
    </row>
    <row r="386" spans="1:22" ht="26.25" thickBot="1">
      <c r="A386" s="327"/>
      <c r="C386" s="251"/>
      <c r="D386" s="250"/>
      <c r="E386" s="250"/>
      <c r="F386" s="105" t="s">
        <v>18</v>
      </c>
      <c r="G386" s="229">
        <v>791236</v>
      </c>
      <c r="H386" s="106"/>
      <c r="I386" s="105"/>
      <c r="J386" s="105" t="s">
        <v>19</v>
      </c>
      <c r="K386" s="107"/>
      <c r="L386" s="107"/>
      <c r="M386" s="231">
        <v>382</v>
      </c>
      <c r="N386" s="232" t="s">
        <v>425</v>
      </c>
      <c r="O386" s="71">
        <v>43465</v>
      </c>
      <c r="P386" s="104" t="s">
        <v>587</v>
      </c>
      <c r="Q386" s="261" t="s">
        <v>743</v>
      </c>
      <c r="R386" s="332">
        <v>70000000</v>
      </c>
      <c r="S386" s="333"/>
      <c r="T386" s="336">
        <v>86</v>
      </c>
      <c r="U386" s="346" t="s">
        <v>458</v>
      </c>
      <c r="V386" s="87"/>
    </row>
    <row r="387" spans="1:22" ht="64.5" thickBot="1">
      <c r="A387" s="327"/>
      <c r="C387" s="251"/>
      <c r="D387" s="250"/>
      <c r="E387" s="250"/>
      <c r="F387" s="105" t="s">
        <v>18</v>
      </c>
      <c r="G387" s="229">
        <v>791236</v>
      </c>
      <c r="H387" s="106"/>
      <c r="I387" s="105"/>
      <c r="J387" s="105" t="s">
        <v>19</v>
      </c>
      <c r="K387" s="107"/>
      <c r="L387" s="107"/>
      <c r="M387" s="231">
        <v>383</v>
      </c>
      <c r="N387" s="232" t="s">
        <v>426</v>
      </c>
      <c r="O387" s="71">
        <v>43465</v>
      </c>
      <c r="P387" s="104" t="s">
        <v>587</v>
      </c>
      <c r="Q387" s="261" t="s">
        <v>743</v>
      </c>
      <c r="R387" s="332">
        <v>34545873</v>
      </c>
      <c r="S387" s="336"/>
      <c r="T387" s="336">
        <v>86</v>
      </c>
      <c r="U387" s="346" t="s">
        <v>459</v>
      </c>
      <c r="V387" s="87"/>
    </row>
    <row r="388" spans="1:22" ht="51.75" thickBot="1">
      <c r="A388" s="327"/>
      <c r="C388" s="251"/>
      <c r="D388" s="250"/>
      <c r="E388" s="250"/>
      <c r="F388" s="105" t="s">
        <v>18</v>
      </c>
      <c r="G388" s="229">
        <v>791236</v>
      </c>
      <c r="H388" s="106"/>
      <c r="I388" s="105"/>
      <c r="J388" s="105" t="s">
        <v>19</v>
      </c>
      <c r="K388" s="107"/>
      <c r="L388" s="107"/>
      <c r="M388" s="231">
        <v>384</v>
      </c>
      <c r="N388" s="232" t="s">
        <v>427</v>
      </c>
      <c r="O388" s="71">
        <v>43465</v>
      </c>
      <c r="P388" s="104" t="s">
        <v>587</v>
      </c>
      <c r="Q388" s="261" t="s">
        <v>743</v>
      </c>
      <c r="R388" s="332">
        <v>1500000</v>
      </c>
      <c r="S388" s="333"/>
      <c r="T388" s="336">
        <v>86</v>
      </c>
      <c r="U388" s="346" t="s">
        <v>458</v>
      </c>
      <c r="V388" s="87"/>
    </row>
    <row r="389" spans="1:22" ht="26.25" thickBot="1">
      <c r="A389" s="327"/>
      <c r="C389" s="251"/>
      <c r="D389" s="250"/>
      <c r="E389" s="250"/>
      <c r="F389" s="105" t="s">
        <v>18</v>
      </c>
      <c r="G389" s="229">
        <v>791236</v>
      </c>
      <c r="H389" s="106"/>
      <c r="I389" s="105"/>
      <c r="J389" s="105" t="s">
        <v>19</v>
      </c>
      <c r="K389" s="107"/>
      <c r="L389" s="107"/>
      <c r="M389" s="231">
        <v>385</v>
      </c>
      <c r="N389" s="232" t="s">
        <v>428</v>
      </c>
      <c r="O389" s="71">
        <v>43465</v>
      </c>
      <c r="P389" s="104" t="s">
        <v>587</v>
      </c>
      <c r="Q389" s="261" t="s">
        <v>743</v>
      </c>
      <c r="R389" s="332">
        <v>1500000</v>
      </c>
      <c r="S389" s="333"/>
      <c r="T389" s="336">
        <v>86</v>
      </c>
      <c r="U389" s="346" t="s">
        <v>458</v>
      </c>
      <c r="V389" s="87"/>
    </row>
    <row r="390" spans="1:22" ht="50.25" thickBot="1">
      <c r="A390" s="327"/>
      <c r="C390" s="254"/>
      <c r="D390" s="248"/>
      <c r="E390" s="248"/>
      <c r="F390" s="105" t="s">
        <v>494</v>
      </c>
      <c r="G390" s="229">
        <v>138</v>
      </c>
      <c r="H390" s="106">
        <v>30</v>
      </c>
      <c r="I390" s="105" t="s">
        <v>21</v>
      </c>
      <c r="J390" s="105" t="s">
        <v>19</v>
      </c>
      <c r="K390" s="107" t="s">
        <v>751</v>
      </c>
      <c r="L390" s="107" t="s">
        <v>611</v>
      </c>
      <c r="M390" s="231">
        <v>386</v>
      </c>
      <c r="N390" s="232" t="s">
        <v>429</v>
      </c>
      <c r="O390" s="71">
        <v>43465</v>
      </c>
      <c r="P390" s="104" t="s">
        <v>546</v>
      </c>
      <c r="Q390" s="261" t="s">
        <v>743</v>
      </c>
      <c r="R390" s="352">
        <v>0</v>
      </c>
      <c r="S390" s="353"/>
      <c r="T390" s="353"/>
      <c r="U390" s="346" t="s">
        <v>458</v>
      </c>
      <c r="V390" s="103" t="s">
        <v>752</v>
      </c>
    </row>
    <row r="391" spans="1:22" ht="64.5" customHeight="1" thickBot="1">
      <c r="A391" s="327" t="s">
        <v>447</v>
      </c>
      <c r="C391" s="354" t="s">
        <v>265</v>
      </c>
      <c r="D391" s="355" t="s">
        <v>753</v>
      </c>
      <c r="E391" s="102">
        <v>1</v>
      </c>
      <c r="F391" s="356" t="s">
        <v>18</v>
      </c>
      <c r="G391" s="12">
        <v>1298691</v>
      </c>
      <c r="H391" s="12" t="s">
        <v>19</v>
      </c>
      <c r="I391" s="11" t="s">
        <v>503</v>
      </c>
      <c r="J391" s="51" t="s">
        <v>19</v>
      </c>
      <c r="K391" s="78" t="s">
        <v>754</v>
      </c>
      <c r="L391" s="78"/>
      <c r="M391" s="52">
        <v>341</v>
      </c>
      <c r="N391" s="357" t="s">
        <v>450</v>
      </c>
      <c r="O391" s="64">
        <v>43465</v>
      </c>
      <c r="P391" s="80" t="s">
        <v>537</v>
      </c>
      <c r="Q391" s="78" t="s">
        <v>445</v>
      </c>
      <c r="R391" s="70">
        <v>0</v>
      </c>
      <c r="S391" s="70"/>
      <c r="T391" s="70"/>
      <c r="U391" s="81"/>
      <c r="V391" s="51"/>
    </row>
    <row r="392" spans="1:22" ht="66.75" thickBot="1">
      <c r="A392" s="327"/>
      <c r="C392" s="358"/>
      <c r="D392" s="355" t="s">
        <v>755</v>
      </c>
      <c r="E392" s="102">
        <v>0.5</v>
      </c>
      <c r="F392" s="356" t="s">
        <v>18</v>
      </c>
      <c r="G392" s="12">
        <v>1298691</v>
      </c>
      <c r="H392" s="12" t="s">
        <v>19</v>
      </c>
      <c r="I392" s="11" t="s">
        <v>503</v>
      </c>
      <c r="J392" s="51" t="s">
        <v>19</v>
      </c>
      <c r="K392" s="78" t="s">
        <v>754</v>
      </c>
      <c r="L392" s="78"/>
      <c r="M392" s="52">
        <v>342</v>
      </c>
      <c r="N392" s="359" t="s">
        <v>451</v>
      </c>
      <c r="O392" s="64">
        <v>43465</v>
      </c>
      <c r="P392" s="80" t="s">
        <v>538</v>
      </c>
      <c r="Q392" s="78" t="s">
        <v>445</v>
      </c>
      <c r="R392" s="70">
        <v>0</v>
      </c>
      <c r="S392" s="70"/>
      <c r="T392" s="70"/>
      <c r="U392" s="81"/>
      <c r="V392" s="5" t="s">
        <v>756</v>
      </c>
    </row>
    <row r="393" spans="1:22" ht="116.25" thickBot="1">
      <c r="A393" s="327"/>
      <c r="C393" s="358"/>
      <c r="D393" s="355" t="s">
        <v>757</v>
      </c>
      <c r="E393" s="102">
        <v>0.25</v>
      </c>
      <c r="F393" s="356" t="s">
        <v>18</v>
      </c>
      <c r="G393" s="12">
        <v>1298691</v>
      </c>
      <c r="H393" s="12" t="s">
        <v>19</v>
      </c>
      <c r="I393" s="11" t="s">
        <v>503</v>
      </c>
      <c r="J393" s="1" t="s">
        <v>19</v>
      </c>
      <c r="K393" s="78" t="s">
        <v>754</v>
      </c>
      <c r="L393" s="78"/>
      <c r="M393" s="52">
        <v>343</v>
      </c>
      <c r="N393" s="359" t="s">
        <v>452</v>
      </c>
      <c r="O393" s="64">
        <v>43465</v>
      </c>
      <c r="P393" s="80" t="s">
        <v>538</v>
      </c>
      <c r="Q393" s="78" t="s">
        <v>445</v>
      </c>
      <c r="R393" s="70">
        <v>0</v>
      </c>
      <c r="S393" s="70"/>
      <c r="T393" s="70"/>
      <c r="U393" s="81"/>
      <c r="V393" s="62" t="s">
        <v>758</v>
      </c>
    </row>
    <row r="394" spans="1:22" ht="141" thickBot="1">
      <c r="A394" s="327"/>
      <c r="C394" s="358"/>
      <c r="D394" s="63" t="s">
        <v>759</v>
      </c>
      <c r="E394" s="360">
        <v>0</v>
      </c>
      <c r="F394" s="11" t="s">
        <v>18</v>
      </c>
      <c r="G394" s="12">
        <v>1298691</v>
      </c>
      <c r="H394" s="12">
        <v>1298691</v>
      </c>
      <c r="I394" s="11" t="s">
        <v>21</v>
      </c>
      <c r="J394" s="11" t="s">
        <v>19</v>
      </c>
      <c r="K394" s="51" t="s">
        <v>760</v>
      </c>
      <c r="L394" s="78"/>
      <c r="M394" s="52">
        <v>344</v>
      </c>
      <c r="N394" s="359" t="s">
        <v>456</v>
      </c>
      <c r="O394" s="64">
        <v>43465</v>
      </c>
      <c r="P394" s="80" t="s">
        <v>538</v>
      </c>
      <c r="Q394" s="78" t="s">
        <v>445</v>
      </c>
      <c r="R394" s="70"/>
      <c r="S394" s="70"/>
      <c r="T394" s="70"/>
      <c r="U394" s="85" t="s">
        <v>458</v>
      </c>
      <c r="V394" s="5" t="s">
        <v>761</v>
      </c>
    </row>
    <row r="395" spans="1:22" ht="231.75" thickBot="1">
      <c r="A395" s="327"/>
      <c r="C395" s="358"/>
      <c r="D395" s="361" t="s">
        <v>762</v>
      </c>
      <c r="E395" s="362">
        <v>0.25</v>
      </c>
      <c r="F395" s="11" t="s">
        <v>18</v>
      </c>
      <c r="G395" s="12">
        <v>1298691</v>
      </c>
      <c r="H395" s="12" t="s">
        <v>19</v>
      </c>
      <c r="I395" s="11" t="s">
        <v>21</v>
      </c>
      <c r="J395" s="11" t="s">
        <v>19</v>
      </c>
      <c r="K395" s="78" t="s">
        <v>763</v>
      </c>
      <c r="L395" s="78"/>
      <c r="M395" s="52">
        <v>345</v>
      </c>
      <c r="N395" s="359" t="s">
        <v>454</v>
      </c>
      <c r="O395" s="64">
        <v>43465</v>
      </c>
      <c r="P395" s="80" t="s">
        <v>537</v>
      </c>
      <c r="Q395" s="78" t="s">
        <v>445</v>
      </c>
      <c r="R395" s="70">
        <v>0</v>
      </c>
      <c r="S395" s="70"/>
      <c r="T395" s="70"/>
      <c r="U395" s="85" t="s">
        <v>458</v>
      </c>
      <c r="V395" s="5" t="s">
        <v>764</v>
      </c>
    </row>
    <row r="396" spans="1:22" ht="64.5" thickBot="1">
      <c r="A396" s="327"/>
      <c r="C396" s="358"/>
      <c r="D396" s="361" t="s">
        <v>765</v>
      </c>
      <c r="E396" s="108">
        <v>0</v>
      </c>
      <c r="F396" s="11" t="s">
        <v>18</v>
      </c>
      <c r="G396" s="12">
        <v>1298691</v>
      </c>
      <c r="H396" s="12" t="s">
        <v>19</v>
      </c>
      <c r="I396" s="11" t="s">
        <v>21</v>
      </c>
      <c r="J396" s="11" t="s">
        <v>19</v>
      </c>
      <c r="K396" s="78"/>
      <c r="L396" s="78"/>
      <c r="M396" s="52">
        <v>346</v>
      </c>
      <c r="N396" s="359" t="s">
        <v>455</v>
      </c>
      <c r="O396" s="64">
        <v>43465</v>
      </c>
      <c r="P396" s="80" t="s">
        <v>538</v>
      </c>
      <c r="Q396" s="78" t="s">
        <v>445</v>
      </c>
      <c r="R396" s="67">
        <v>0</v>
      </c>
      <c r="S396" s="67"/>
      <c r="T396" s="67"/>
      <c r="U396" s="86"/>
      <c r="V396" s="51"/>
    </row>
    <row r="397" spans="1:22" ht="198.75" thickBot="1">
      <c r="A397" s="327"/>
      <c r="C397" s="358"/>
      <c r="D397" s="363" t="s">
        <v>766</v>
      </c>
      <c r="E397" s="362">
        <v>0.55000000000000004</v>
      </c>
      <c r="F397" s="11" t="s">
        <v>18</v>
      </c>
      <c r="G397" s="12">
        <v>1298691</v>
      </c>
      <c r="H397" s="12" t="s">
        <v>19</v>
      </c>
      <c r="I397" s="11" t="s">
        <v>21</v>
      </c>
      <c r="J397" s="11" t="s">
        <v>19</v>
      </c>
      <c r="K397" s="5" t="s">
        <v>767</v>
      </c>
      <c r="L397" s="78"/>
      <c r="M397" s="364">
        <v>347</v>
      </c>
      <c r="N397" s="359" t="s">
        <v>446</v>
      </c>
      <c r="O397" s="64">
        <v>43465</v>
      </c>
      <c r="P397" s="80" t="s">
        <v>538</v>
      </c>
      <c r="Q397" s="78" t="s">
        <v>445</v>
      </c>
      <c r="R397" s="66">
        <v>0</v>
      </c>
      <c r="S397" s="66"/>
      <c r="T397" s="66"/>
      <c r="U397" s="85" t="s">
        <v>458</v>
      </c>
      <c r="V397" s="5" t="s">
        <v>768</v>
      </c>
    </row>
    <row r="398" spans="1:22" ht="132.75" thickBot="1">
      <c r="A398" s="327"/>
      <c r="C398" s="358"/>
      <c r="D398" s="365"/>
      <c r="E398" s="362">
        <v>0.41</v>
      </c>
      <c r="F398" s="11" t="s">
        <v>18</v>
      </c>
      <c r="G398" s="12">
        <v>1298691</v>
      </c>
      <c r="H398" s="12" t="s">
        <v>19</v>
      </c>
      <c r="I398" s="11" t="s">
        <v>21</v>
      </c>
      <c r="J398" s="11" t="s">
        <v>19</v>
      </c>
      <c r="K398" s="203" t="s">
        <v>769</v>
      </c>
      <c r="L398" s="78"/>
      <c r="M398" s="366"/>
      <c r="N398" s="359" t="s">
        <v>446</v>
      </c>
      <c r="O398" s="64" t="s">
        <v>770</v>
      </c>
      <c r="P398" s="80" t="s">
        <v>538</v>
      </c>
      <c r="Q398" s="78" t="s">
        <v>445</v>
      </c>
      <c r="R398" s="66"/>
      <c r="S398" s="66"/>
      <c r="T398" s="66"/>
      <c r="U398" s="85"/>
      <c r="V398" s="5" t="s">
        <v>771</v>
      </c>
    </row>
    <row r="399" spans="1:22" ht="47.25" customHeight="1" thickBot="1">
      <c r="A399" s="327"/>
      <c r="C399" s="358"/>
      <c r="D399" s="367" t="s">
        <v>772</v>
      </c>
      <c r="E399" s="362">
        <v>0.83</v>
      </c>
      <c r="F399" s="11" t="s">
        <v>18</v>
      </c>
      <c r="G399" s="12">
        <v>1298691</v>
      </c>
      <c r="H399" s="12" t="s">
        <v>19</v>
      </c>
      <c r="I399" s="11" t="s">
        <v>21</v>
      </c>
      <c r="J399" s="11" t="s">
        <v>19</v>
      </c>
      <c r="K399" s="78" t="s">
        <v>763</v>
      </c>
      <c r="L399" s="78"/>
      <c r="M399" s="52">
        <v>348</v>
      </c>
      <c r="N399" s="359" t="s">
        <v>453</v>
      </c>
      <c r="O399" s="64">
        <v>43465</v>
      </c>
      <c r="P399" s="80" t="s">
        <v>538</v>
      </c>
      <c r="Q399" s="78" t="s">
        <v>445</v>
      </c>
      <c r="R399" s="66">
        <v>0</v>
      </c>
      <c r="S399" s="66"/>
      <c r="T399" s="66"/>
      <c r="U399" s="85" t="s">
        <v>458</v>
      </c>
      <c r="V399" s="51"/>
    </row>
    <row r="400" spans="1:22" ht="48" customHeight="1">
      <c r="A400" s="327"/>
      <c r="C400" s="368"/>
      <c r="D400" s="367" t="s">
        <v>773</v>
      </c>
      <c r="E400" s="362">
        <v>0.25</v>
      </c>
      <c r="F400" s="11" t="s">
        <v>18</v>
      </c>
      <c r="G400" s="12">
        <v>1298691</v>
      </c>
      <c r="H400" s="12" t="s">
        <v>19</v>
      </c>
      <c r="I400" s="11" t="s">
        <v>21</v>
      </c>
      <c r="J400" s="11" t="s">
        <v>19</v>
      </c>
      <c r="K400" s="78"/>
      <c r="L400" s="78"/>
      <c r="M400" s="52">
        <v>349</v>
      </c>
      <c r="N400" s="359" t="s">
        <v>457</v>
      </c>
      <c r="O400" s="64">
        <v>43465</v>
      </c>
      <c r="P400" s="80" t="s">
        <v>538</v>
      </c>
      <c r="Q400" s="78" t="s">
        <v>445</v>
      </c>
      <c r="R400" s="66">
        <v>0</v>
      </c>
      <c r="S400" s="66"/>
      <c r="T400" s="66"/>
      <c r="U400" s="85" t="s">
        <v>458</v>
      </c>
      <c r="V400" s="51"/>
    </row>
    <row r="401" spans="9:19">
      <c r="I401" s="9"/>
      <c r="R401" s="89">
        <f>SUM(R41:R400)</f>
        <v>11822443522</v>
      </c>
      <c r="S401" s="88">
        <f>SUM(S8:S400)</f>
        <v>3312800000.8400002</v>
      </c>
    </row>
    <row r="402" spans="9:19">
      <c r="I402" s="10"/>
    </row>
    <row r="403" spans="9:19">
      <c r="I403" s="9"/>
    </row>
    <row r="404" spans="9:19">
      <c r="I404" s="10"/>
    </row>
    <row r="405" spans="9:19">
      <c r="I405" s="9"/>
    </row>
    <row r="406" spans="9:19">
      <c r="I406" s="10"/>
    </row>
    <row r="407" spans="9:19">
      <c r="I407" s="9"/>
    </row>
    <row r="408" spans="9:19">
      <c r="I408" s="10"/>
    </row>
    <row r="712" spans="6:9">
      <c r="F712" s="1" t="s">
        <v>18</v>
      </c>
      <c r="I712" s="1" t="s">
        <v>503</v>
      </c>
    </row>
    <row r="713" spans="6:9">
      <c r="F713" s="1" t="s">
        <v>480</v>
      </c>
      <c r="I713" s="1" t="s">
        <v>21</v>
      </c>
    </row>
    <row r="714" spans="6:9">
      <c r="F714" s="1" t="s">
        <v>481</v>
      </c>
      <c r="I714" s="9" t="s">
        <v>504</v>
      </c>
    </row>
    <row r="715" spans="6:9">
      <c r="F715" s="1" t="s">
        <v>482</v>
      </c>
      <c r="I715" s="10" t="s">
        <v>505</v>
      </c>
    </row>
    <row r="716" spans="6:9">
      <c r="F716" s="1" t="s">
        <v>483</v>
      </c>
      <c r="I716" s="9" t="s">
        <v>506</v>
      </c>
    </row>
    <row r="717" spans="6:9">
      <c r="F717" s="1" t="s">
        <v>484</v>
      </c>
      <c r="I717" s="10" t="s">
        <v>507</v>
      </c>
    </row>
    <row r="718" spans="6:9">
      <c r="F718" s="1" t="s">
        <v>485</v>
      </c>
      <c r="I718" s="9" t="s">
        <v>508</v>
      </c>
    </row>
    <row r="719" spans="6:9">
      <c r="F719" s="1" t="s">
        <v>486</v>
      </c>
      <c r="I719" s="10" t="s">
        <v>509</v>
      </c>
    </row>
    <row r="720" spans="6:9">
      <c r="F720" s="1" t="s">
        <v>487</v>
      </c>
      <c r="I720" s="9" t="s">
        <v>510</v>
      </c>
    </row>
    <row r="721" spans="6:9">
      <c r="F721" s="1" t="s">
        <v>488</v>
      </c>
      <c r="I721" s="10" t="s">
        <v>511</v>
      </c>
    </row>
    <row r="722" spans="6:9">
      <c r="F722" s="1" t="s">
        <v>489</v>
      </c>
      <c r="I722" s="9" t="s">
        <v>512</v>
      </c>
    </row>
    <row r="723" spans="6:9">
      <c r="F723" s="1" t="s">
        <v>490</v>
      </c>
      <c r="I723" s="10" t="s">
        <v>513</v>
      </c>
    </row>
    <row r="724" spans="6:9">
      <c r="F724" s="1" t="s">
        <v>491</v>
      </c>
      <c r="I724" s="9" t="s">
        <v>514</v>
      </c>
    </row>
    <row r="725" spans="6:9">
      <c r="F725" s="1" t="s">
        <v>492</v>
      </c>
      <c r="I725" s="10" t="s">
        <v>515</v>
      </c>
    </row>
    <row r="726" spans="6:9">
      <c r="F726" s="1" t="s">
        <v>493</v>
      </c>
      <c r="I726" s="9" t="s">
        <v>516</v>
      </c>
    </row>
    <row r="727" spans="6:9">
      <c r="F727" s="1" t="s">
        <v>494</v>
      </c>
      <c r="I727" s="10" t="s">
        <v>517</v>
      </c>
    </row>
    <row r="728" spans="6:9">
      <c r="F728" s="1" t="s">
        <v>495</v>
      </c>
      <c r="I728" s="9" t="s">
        <v>518</v>
      </c>
    </row>
    <row r="729" spans="6:9">
      <c r="F729" s="1" t="s">
        <v>496</v>
      </c>
      <c r="I729" s="10" t="s">
        <v>519</v>
      </c>
    </row>
    <row r="730" spans="6:9">
      <c r="F730" s="1" t="s">
        <v>497</v>
      </c>
      <c r="I730" s="9" t="s">
        <v>520</v>
      </c>
    </row>
    <row r="731" spans="6:9">
      <c r="F731" s="1" t="s">
        <v>498</v>
      </c>
      <c r="I731" s="10" t="s">
        <v>521</v>
      </c>
    </row>
    <row r="732" spans="6:9">
      <c r="F732" s="1" t="s">
        <v>499</v>
      </c>
      <c r="I732" s="9" t="s">
        <v>522</v>
      </c>
    </row>
    <row r="733" spans="6:9">
      <c r="F733" s="1" t="s">
        <v>500</v>
      </c>
      <c r="I733" s="10" t="s">
        <v>523</v>
      </c>
    </row>
    <row r="734" spans="6:9">
      <c r="F734" s="1" t="s">
        <v>501</v>
      </c>
      <c r="I734" s="9" t="s">
        <v>524</v>
      </c>
    </row>
    <row r="735" spans="6:9">
      <c r="F735" s="1" t="s">
        <v>502</v>
      </c>
      <c r="I735" s="10" t="s">
        <v>525</v>
      </c>
    </row>
    <row r="736" spans="6:9">
      <c r="I736" s="9" t="s">
        <v>526</v>
      </c>
    </row>
    <row r="737" spans="9:9">
      <c r="I737" s="10" t="s">
        <v>527</v>
      </c>
    </row>
    <row r="738" spans="9:9">
      <c r="I738" s="9" t="s">
        <v>528</v>
      </c>
    </row>
    <row r="739" spans="9:9">
      <c r="I739" s="10" t="s">
        <v>529</v>
      </c>
    </row>
    <row r="740" spans="9:9">
      <c r="I740" s="9" t="s">
        <v>530</v>
      </c>
    </row>
    <row r="741" spans="9:9">
      <c r="I741" s="10" t="s">
        <v>531</v>
      </c>
    </row>
    <row r="742" spans="9:9">
      <c r="I742" s="9" t="s">
        <v>532</v>
      </c>
    </row>
    <row r="743" spans="9:9">
      <c r="I743" s="10" t="s">
        <v>533</v>
      </c>
    </row>
  </sheetData>
  <protectedRanges>
    <protectedRange sqref="A244" name="Rango1_11_6_2_1"/>
    <protectedRange sqref="A314:A316" name="Rango1_11_6_2_2"/>
    <protectedRange sqref="A317" name="Rango1_11_6_2_3"/>
    <protectedRange sqref="A340:A342 A350" name="Rango1_11_6_2_4"/>
    <protectedRange sqref="A360 A372 A391" name="Rango1_11_6_2_5"/>
    <protectedRange sqref="U256:U309" name="Rango3_2_2"/>
    <protectedRange sqref="U255" name="Rango3_2_11_1_2"/>
    <protectedRange sqref="U235:U243" name="Rango3_2_6_2_4_3"/>
    <protectedRange sqref="U335:U336" name="Rango3_2_6_2_4_4"/>
    <protectedRange sqref="C14:E15" name="Rango1_2"/>
    <protectedRange sqref="C16:E71" name="Rango1_9"/>
    <protectedRange sqref="N16:N71" name="Rango1_13_7"/>
    <protectedRange sqref="R25:T71 R16:T23" name="Rango2_2_3_1_6_7"/>
    <protectedRange sqref="A72" name="Rango1_1_1_1"/>
    <protectedRange sqref="C72:E85" name="Rango1_1_4"/>
    <protectedRange sqref="N72:N85" name="Rango1_10_1_2"/>
    <protectedRange sqref="R72:T85" name="Rango2_2_1_1_5_2"/>
    <protectedRange sqref="U72:U85" name="Rango3_1_2_2"/>
    <protectedRange sqref="A91" name="Rango1_5_2_1_2_1"/>
    <protectedRange sqref="C91 C93:C101 D91:E101" name="Rango1_5_2_1_3"/>
    <protectedRange sqref="N91 N94:N101" name="Rango1_5_1_1_1_2"/>
    <protectedRange sqref="C102:E107" name="Rango1_5_2_1_1_1"/>
    <protectedRange sqref="N102:N105" name="Rango1_5_1_1_1_1_1"/>
    <protectedRange sqref="R91:T107" name="Rango2_4_1_1_5_1"/>
    <protectedRange sqref="U113" name="Rango3_2_2_3_2_1"/>
    <protectedRange sqref="U114:U115" name="Rango3_2_2_3_2_1_1"/>
    <protectedRange sqref="U116:U129" name="Rango3_2_1_3_2_2_1"/>
    <protectedRange sqref="U130:U142" name="Rango3_2_9_2_1"/>
    <protectedRange sqref="U143:U155" name="Rango3_2_3_3_2"/>
    <protectedRange sqref="U156:U159" name="Rango3_2_3_1_2_2"/>
    <protectedRange sqref="U160:U169" name="Rango3_2_1_4_2_2"/>
    <protectedRange sqref="A170" name="Rango1_11_1_1_2_1"/>
    <protectedRange sqref="R202:T204" name="Rango1_11_1_2_1_1_5_1"/>
    <protectedRange sqref="R205:T205" name="Rango1_11_1_1_1_1_1_5_1"/>
    <protectedRange sqref="U212:U223 U234" name="Rango3_2_6_2_4_5"/>
    <protectedRange sqref="U170:U179" name="Rango3_2_1_6_1_2_1"/>
    <protectedRange sqref="U196:U201" name="Rango3_2_6_1_2_1"/>
    <protectedRange sqref="U180:U184 U186:U188" name="Rango3_2_4_3_1_2_1"/>
    <protectedRange sqref="U191 U193:U194" name="Rango3_2_5_2_1_2_1"/>
    <protectedRange sqref="U195" name="Rango3_2_8_1_1_2_1"/>
    <protectedRange sqref="U202:U206" name="Rango3_2_10_1_2_1"/>
    <protectedRange sqref="U207:U211" name="Rango3_2_6_2_3_2_1"/>
    <protectedRange sqref="U224:U233" name="Rango3_2_6_2_1_2_1"/>
    <protectedRange sqref="C347:C356" name="Rango1_2_2_5"/>
    <protectedRange sqref="N348" name="Rango1_1_2_5"/>
    <protectedRange sqref="N347" name="Rango1_3_2_5"/>
    <protectedRange sqref="N349:N350" name="Rango1_1_1_5_5"/>
    <protectedRange sqref="N351" name="Rango1_1_1_1_2_5"/>
    <protectedRange sqref="N352" name="Rango1_1_1_2_1_5"/>
    <protectedRange sqref="N353" name="Rango1_1_1_3_1_5"/>
    <protectedRange sqref="N354" name="Rango1_1_1_4_1_5"/>
    <protectedRange sqref="E357" name="Rango1_2_2_6"/>
    <protectedRange sqref="E347:E356" name="Rango1_2_2_7"/>
    <protectedRange sqref="D347:D356" name="Rango1_2_2_8"/>
    <protectedRange sqref="D397:D398" name="Rango1_3_2_6"/>
    <protectedRange sqref="U391:U392" name="Rango3_2_6_2_4_6"/>
    <protectedRange sqref="U314:U316" name="Rango3_2_6_2_4"/>
    <protectedRange sqref="E314:E316" name="Rango2_2_6_4"/>
    <protectedRange sqref="T314:T316" name="Rango2_2_6_4_1"/>
  </protectedRanges>
  <mergeCells count="203">
    <mergeCell ref="A235:A243"/>
    <mergeCell ref="C235:C236"/>
    <mergeCell ref="C391:C400"/>
    <mergeCell ref="D397:D398"/>
    <mergeCell ref="M397:M398"/>
    <mergeCell ref="A255:A311"/>
    <mergeCell ref="A244:A254"/>
    <mergeCell ref="A314:A372"/>
    <mergeCell ref="A373:A400"/>
    <mergeCell ref="P339:P340"/>
    <mergeCell ref="C357:C368"/>
    <mergeCell ref="C369:C390"/>
    <mergeCell ref="N380:N381"/>
    <mergeCell ref="C339:C346"/>
    <mergeCell ref="D339:D346"/>
    <mergeCell ref="E339:E346"/>
    <mergeCell ref="N339:N340"/>
    <mergeCell ref="O339:O340"/>
    <mergeCell ref="T199:T201"/>
    <mergeCell ref="C202:C212"/>
    <mergeCell ref="D202:D212"/>
    <mergeCell ref="T202:T206"/>
    <mergeCell ref="T211:T212"/>
    <mergeCell ref="T193:T196"/>
    <mergeCell ref="F197:F198"/>
    <mergeCell ref="G197:G198"/>
    <mergeCell ref="I197:I198"/>
    <mergeCell ref="J197:J198"/>
    <mergeCell ref="M197:M198"/>
    <mergeCell ref="N197:N198"/>
    <mergeCell ref="T186:T187"/>
    <mergeCell ref="F188:F189"/>
    <mergeCell ref="G188:G189"/>
    <mergeCell ref="I188:I189"/>
    <mergeCell ref="J188:J189"/>
    <mergeCell ref="N188:N189"/>
    <mergeCell ref="T189:T190"/>
    <mergeCell ref="A170:A234"/>
    <mergeCell ref="C170:C177"/>
    <mergeCell ref="D170:D177"/>
    <mergeCell ref="V170:V212"/>
    <mergeCell ref="T171:T174"/>
    <mergeCell ref="T178:T180"/>
    <mergeCell ref="C181:C201"/>
    <mergeCell ref="D181:D201"/>
    <mergeCell ref="T181:T184"/>
    <mergeCell ref="F185:F186"/>
    <mergeCell ref="G185:G186"/>
    <mergeCell ref="H185:H186"/>
    <mergeCell ref="I185:I186"/>
    <mergeCell ref="J185:J186"/>
    <mergeCell ref="M185:M186"/>
    <mergeCell ref="N185:N186"/>
    <mergeCell ref="C143:C146"/>
    <mergeCell ref="V143:V169"/>
    <mergeCell ref="T146:T147"/>
    <mergeCell ref="C147:C152"/>
    <mergeCell ref="F150:F151"/>
    <mergeCell ref="T150:T152"/>
    <mergeCell ref="C153:C155"/>
    <mergeCell ref="T153:T158"/>
    <mergeCell ref="C159:C160"/>
    <mergeCell ref="T159:T160"/>
    <mergeCell ref="C161:C165"/>
    <mergeCell ref="T161:T162"/>
    <mergeCell ref="T165:T168"/>
    <mergeCell ref="C166:C169"/>
    <mergeCell ref="D159:D160"/>
    <mergeCell ref="D161:D165"/>
    <mergeCell ref="D166:D169"/>
    <mergeCell ref="D153:D155"/>
    <mergeCell ref="A143:A169"/>
    <mergeCell ref="D143:D146"/>
    <mergeCell ref="D147:D152"/>
    <mergeCell ref="G150:G151"/>
    <mergeCell ref="H150:H151"/>
    <mergeCell ref="I150:I151"/>
    <mergeCell ref="J150:J151"/>
    <mergeCell ref="K150:K151"/>
    <mergeCell ref="L150:L151"/>
    <mergeCell ref="M150:M151"/>
    <mergeCell ref="N150:N151"/>
    <mergeCell ref="O150:O151"/>
    <mergeCell ref="V91:V113"/>
    <mergeCell ref="A114:A142"/>
    <mergeCell ref="C114:C122"/>
    <mergeCell ref="D114:D122"/>
    <mergeCell ref="V114:V130"/>
    <mergeCell ref="T116:T119"/>
    <mergeCell ref="T120:T124"/>
    <mergeCell ref="C123:C130"/>
    <mergeCell ref="D123:D130"/>
    <mergeCell ref="T125:T130"/>
    <mergeCell ref="A91:A113"/>
    <mergeCell ref="D91:D93"/>
    <mergeCell ref="E91:E93"/>
    <mergeCell ref="T91:T93"/>
    <mergeCell ref="C94:C102"/>
    <mergeCell ref="D94:D102"/>
    <mergeCell ref="E94:E102"/>
    <mergeCell ref="T94:T95"/>
    <mergeCell ref="T97:T98"/>
    <mergeCell ref="C103:C105"/>
    <mergeCell ref="D103:D105"/>
    <mergeCell ref="E103:E105"/>
    <mergeCell ref="T104:T113"/>
    <mergeCell ref="C106:C113"/>
    <mergeCell ref="D106:D113"/>
    <mergeCell ref="E106:E113"/>
    <mergeCell ref="E72:E84"/>
    <mergeCell ref="T80:T81"/>
    <mergeCell ref="T82:T83"/>
    <mergeCell ref="T85:T90"/>
    <mergeCell ref="C86:C90"/>
    <mergeCell ref="D86:D90"/>
    <mergeCell ref="E86:E90"/>
    <mergeCell ref="A72:A90"/>
    <mergeCell ref="J72:J84"/>
    <mergeCell ref="C72:C84"/>
    <mergeCell ref="D72:D84"/>
    <mergeCell ref="T7:T13"/>
    <mergeCell ref="U7:U13"/>
    <mergeCell ref="A8:A71"/>
    <mergeCell ref="C17:C23"/>
    <mergeCell ref="C25:C31"/>
    <mergeCell ref="C35:C37"/>
    <mergeCell ref="C39:C40"/>
    <mergeCell ref="C46:C47"/>
    <mergeCell ref="C50:C51"/>
    <mergeCell ref="C57:C59"/>
    <mergeCell ref="C61:C65"/>
    <mergeCell ref="C66:C67"/>
    <mergeCell ref="C70:C71"/>
    <mergeCell ref="O7:O13"/>
    <mergeCell ref="P7:P13"/>
    <mergeCell ref="Q7:Q13"/>
    <mergeCell ref="R7:R13"/>
    <mergeCell ref="S7:S13"/>
    <mergeCell ref="J7:J13"/>
    <mergeCell ref="K7:K13"/>
    <mergeCell ref="L7:L13"/>
    <mergeCell ref="M7:M13"/>
    <mergeCell ref="N7:N13"/>
    <mergeCell ref="C7:C15"/>
    <mergeCell ref="F7:F13"/>
    <mergeCell ref="G7:G13"/>
    <mergeCell ref="H7:H13"/>
    <mergeCell ref="I7:I13"/>
    <mergeCell ref="V5:V6"/>
    <mergeCell ref="T5:T6"/>
    <mergeCell ref="S5:S6"/>
    <mergeCell ref="P5:P6"/>
    <mergeCell ref="L5:L6"/>
    <mergeCell ref="K5:K6"/>
    <mergeCell ref="H5:H6"/>
    <mergeCell ref="E5:E6"/>
    <mergeCell ref="D5:D6"/>
    <mergeCell ref="C335:C336"/>
    <mergeCell ref="C337:C338"/>
    <mergeCell ref="C321:C324"/>
    <mergeCell ref="H337:H338"/>
    <mergeCell ref="R332:R334"/>
    <mergeCell ref="C332:C334"/>
    <mergeCell ref="C265:C266"/>
    <mergeCell ref="C267:C268"/>
    <mergeCell ref="C213:C234"/>
    <mergeCell ref="R225:R234"/>
    <mergeCell ref="V332:V333"/>
    <mergeCell ref="C255:C264"/>
    <mergeCell ref="C330:C331"/>
    <mergeCell ref="C325:C326"/>
    <mergeCell ref="C327:C329"/>
    <mergeCell ref="C293:C297"/>
    <mergeCell ref="C298:C299"/>
    <mergeCell ref="C269:C275"/>
    <mergeCell ref="C276:C289"/>
    <mergeCell ref="C290:C292"/>
    <mergeCell ref="R321:R324"/>
    <mergeCell ref="R325:R326"/>
    <mergeCell ref="C91:C93"/>
    <mergeCell ref="B8:B14"/>
    <mergeCell ref="B30:B36"/>
    <mergeCell ref="A5:A6"/>
    <mergeCell ref="B21:B23"/>
    <mergeCell ref="B15:B18"/>
    <mergeCell ref="B19:B20"/>
    <mergeCell ref="B24:B27"/>
    <mergeCell ref="B28:B29"/>
    <mergeCell ref="C2:I2"/>
    <mergeCell ref="J1:M1"/>
    <mergeCell ref="J2:M2"/>
    <mergeCell ref="N1:U1"/>
    <mergeCell ref="N2:U2"/>
    <mergeCell ref="R5:R6"/>
    <mergeCell ref="U5:U6"/>
    <mergeCell ref="M5:N6"/>
    <mergeCell ref="F5:G5"/>
    <mergeCell ref="I5:J5"/>
    <mergeCell ref="C5:C6"/>
    <mergeCell ref="O5:O6"/>
    <mergeCell ref="Q5:Q6"/>
    <mergeCell ref="B5:B6"/>
    <mergeCell ref="N384:N385"/>
  </mergeCells>
  <conditionalFormatting sqref="I404:I408">
    <cfRule type="expression" dxfId="3" priority="2" stopIfTrue="1">
      <formula>$A401&lt;&gt;$A402</formula>
    </cfRule>
  </conditionalFormatting>
  <conditionalFormatting sqref="I401:I402">
    <cfRule type="expression" dxfId="2" priority="3" stopIfTrue="1">
      <formula>#REF!&lt;&gt;#REF!</formula>
    </cfRule>
  </conditionalFormatting>
  <conditionalFormatting sqref="I403">
    <cfRule type="expression" dxfId="1" priority="5" stopIfTrue="1">
      <formula>#REF!&lt;&gt;$A401</formula>
    </cfRule>
  </conditionalFormatting>
  <conditionalFormatting sqref="I714:I743">
    <cfRule type="expression" dxfId="0" priority="1" stopIfTrue="1">
      <formula>$A711&lt;&gt;$A712</formula>
    </cfRule>
  </conditionalFormatting>
  <dataValidations count="21">
    <dataValidation type="decimal" operator="greaterThanOrEqual" allowBlank="1" showInputMessage="1" showErrorMessage="1" sqref="R347:T356 T82 R14:T23 T72:T80 R72:S85 T84:T85 R25:T71 R7:T7">
      <formula1>0</formula1>
    </dataValidation>
    <dataValidation operator="greaterThanOrEqual" allowBlank="1" showInputMessage="1" showErrorMessage="1" sqref="D397 N347 C347:E347 N60:N85 C32:E35 C38:E39 C41:E46 C48:E50 C52:E57 C60:E61 C66:E66 C68:E70 N57:N58 N14:N53 C16:E17 C24:E25 C85:E85 C72:E72"/>
    <dataValidation type="list" allowBlank="1" showInputMessage="1" showErrorMessage="1" sqref="F337:F338 F244:F313 F317:F334">
      <formula1>#REF!</formula1>
    </dataValidation>
    <dataValidation type="list" allowBlank="1" showInputMessage="1" showErrorMessage="1" sqref="F335:F336">
      <formula1>#REF!</formula1>
    </dataValidation>
    <dataValidation type="list" allowBlank="1" showInputMessage="1" showErrorMessage="1" sqref="F369:F400 F114">
      <formula1>$F$710:$F$733</formula1>
    </dataValidation>
    <dataValidation type="list" allowBlank="1" showInputMessage="1" showErrorMessage="1" sqref="I339:I346 I199:I234 I190:I197 I187:I188 I170:I185">
      <formula1>$I$709:$I$740</formula1>
    </dataValidation>
    <dataValidation type="list" allowBlank="1" showInputMessage="1" showErrorMessage="1" sqref="F339:F368 F199:F234 F190:F197 F187:F188 F170:F185">
      <formula1>$F$709:$F$732</formula1>
    </dataValidation>
    <dataValidation type="list" allowBlank="1" showInputMessage="1" showErrorMessage="1" sqref="I357:I400">
      <formula1>$I$710:$I$741</formula1>
    </dataValidation>
    <dataValidation type="list" allowBlank="1" showInputMessage="1" showErrorMessage="1" sqref="J235:J243 I244:I313 I317:I338">
      <formula1>$I$712:$I$743</formula1>
    </dataValidation>
    <dataValidation type="list" operator="greaterThanOrEqual" allowBlank="1" showInputMessage="1" showErrorMessage="1" sqref="A255:A313">
      <formula1>DIME</formula1>
    </dataValidation>
    <dataValidation type="list" allowBlank="1" showInputMessage="1" showErrorMessage="1" sqref="I7 I14:I15">
      <formula1>$I$708:$I$739</formula1>
    </dataValidation>
    <dataValidation type="list" allowBlank="1" showInputMessage="1" showErrorMessage="1" sqref="F7 F14:F15">
      <formula1>$F$708:$F$731</formula1>
    </dataValidation>
    <dataValidation type="list" allowBlank="1" showInputMessage="1" showErrorMessage="1" sqref="U7:U37 U39:U40 U43 U45:U46 U48 U50:U54 U57:U60 U62:U64 U66:U71">
      <formula1>'[6]PAS 2018'!#REF!</formula1>
    </dataValidation>
    <dataValidation type="list" allowBlank="1" showInputMessage="1" showErrorMessage="1" sqref="I16:I80 I84:I113">
      <formula1>$I$702:$I$733</formula1>
    </dataValidation>
    <dataValidation type="list" allowBlank="1" showInputMessage="1" showErrorMessage="1" sqref="F16:F113">
      <formula1>$F$702:$F$725</formula1>
    </dataValidation>
    <dataValidation type="list" allowBlank="1" showInputMessage="1" showErrorMessage="1" sqref="I114:I142">
      <formula1>$I$699:$I$730</formula1>
    </dataValidation>
    <dataValidation type="list" allowBlank="1" showInputMessage="1" showErrorMessage="1" sqref="F115:F142">
      <formula1>$F$699:$F$722</formula1>
    </dataValidation>
    <dataValidation type="list" allowBlank="1" showInputMessage="1" showErrorMessage="1" sqref="I143:I150 I152:I169">
      <formula1>$I$704:$I$735</formula1>
    </dataValidation>
    <dataValidation type="list" allowBlank="1" showInputMessage="1" showErrorMessage="1" sqref="F143:F150 F152:F169">
      <formula1>$F$704:$F$727</formula1>
    </dataValidation>
    <dataValidation type="list" allowBlank="1" showInputMessage="1" showErrorMessage="1" sqref="I314:I316">
      <formula1>$I$715:$I$746</formula1>
    </dataValidation>
    <dataValidation type="list" allowBlank="1" showInputMessage="1" showErrorMessage="1" sqref="F314:F316">
      <formula1>$F$715:$F$738</formula1>
    </dataValidation>
  </dataValidations>
  <printOptions horizontalCentered="1"/>
  <pageMargins left="1.299212598425197" right="0.70866141732283472" top="1.0236220472440944" bottom="0.74803149606299213" header="0.31496062992125984" footer="0.31496062992125984"/>
  <pageSetup paperSize="5" scale="63" fitToHeight="0" orientation="landscape" r:id="rId1"/>
  <headerFooter>
    <oddHeader>&amp;C&amp;G&amp;"-,Negrita"FORMATO DE PLAN DE ACCIÓN&amp;"-,Normal"Vigencia: 2018</oddHeader>
    <oddFooter>&amp;C&amp;P de &amp;N</oddFooter>
  </headerFooter>
  <legacyDrawing r:id="rId2"/>
  <legacyDrawingHF r:id="rId3"/>
  <extLst xmlns:x14="http://schemas.microsoft.com/office/spreadsheetml/2009/9/main">
    <ext uri="{CCE6A557-97BC-4b89-ADB6-D9C93CAAB3DF}">
      <x14:dataValidations xmlns:xm="http://schemas.microsoft.com/office/excel/2006/main" count="1">
        <x14:dataValidation type="list" allowBlank="1" showInputMessage="1" showErrorMessage="1">
          <x14:formula1>
            <xm:f>[3]DIMYCOMP!#REF!</xm:f>
          </x14:formula1>
          <xm:sqref>U127:U138 U255:U309</xm:sqref>
        </x14:dataValidation>
      </x14:dataValidations>
    </ext>
  </extLst>
</worksheet>
</file>

<file path=xl/worksheets/sheet3.xml><?xml version="1.0" encoding="utf-8"?>
<worksheet xmlns="http://schemas.openxmlformats.org/spreadsheetml/2006/main" xmlns:r="http://schemas.openxmlformats.org/officeDocument/2006/relationships">
  <dimension ref="A1:Z30"/>
  <sheetViews>
    <sheetView topLeftCell="D16" workbookViewId="0">
      <selection activeCell="D10" sqref="D10"/>
    </sheetView>
  </sheetViews>
  <sheetFormatPr baseColWidth="10" defaultRowHeight="15"/>
  <cols>
    <col min="2" max="2" width="31.140625" customWidth="1"/>
    <col min="3" max="3" width="58.5703125" customWidth="1"/>
    <col min="4" max="4" width="45.7109375" customWidth="1"/>
    <col min="5" max="5" width="34.28515625" customWidth="1"/>
    <col min="6" max="6" width="29.85546875" customWidth="1"/>
    <col min="8" max="8" width="46.28515625" customWidth="1"/>
    <col min="9" max="9" width="28.140625" customWidth="1"/>
  </cols>
  <sheetData>
    <row r="1" spans="1:26" s="16" customFormat="1" ht="63" customHeight="1" thickBot="1">
      <c r="A1" s="14"/>
      <c r="B1" s="137"/>
      <c r="C1" s="138"/>
      <c r="D1" s="138"/>
      <c r="E1" s="138"/>
      <c r="F1" s="138"/>
      <c r="G1" s="138"/>
      <c r="H1" s="138"/>
      <c r="I1" s="139"/>
      <c r="J1" s="15"/>
      <c r="K1" s="15"/>
      <c r="L1" s="15"/>
      <c r="M1" s="15"/>
      <c r="N1" s="15"/>
      <c r="O1" s="15"/>
      <c r="P1" s="15"/>
      <c r="Q1" s="15"/>
      <c r="R1" s="15"/>
      <c r="S1" s="15"/>
      <c r="T1" s="15"/>
      <c r="U1" s="15"/>
      <c r="V1" s="15"/>
      <c r="W1" s="15"/>
      <c r="X1" s="15"/>
      <c r="Y1" s="15"/>
      <c r="Z1" s="15"/>
    </row>
    <row r="2" spans="1:26" s="16" customFormat="1" ht="21.75" customHeight="1" thickBot="1">
      <c r="A2" s="14"/>
      <c r="B2" s="140" t="s">
        <v>22</v>
      </c>
      <c r="C2" s="138"/>
      <c r="D2" s="138"/>
      <c r="E2" s="138"/>
      <c r="F2" s="138"/>
      <c r="G2" s="138"/>
      <c r="H2" s="138"/>
      <c r="I2" s="139"/>
      <c r="J2" s="15"/>
      <c r="K2" s="15"/>
      <c r="L2" s="15"/>
      <c r="M2" s="15"/>
      <c r="N2" s="15"/>
      <c r="O2" s="15"/>
      <c r="P2" s="15"/>
      <c r="Q2" s="15"/>
      <c r="R2" s="15"/>
      <c r="S2" s="15"/>
      <c r="T2" s="15"/>
      <c r="U2" s="15"/>
      <c r="V2" s="15"/>
      <c r="W2" s="15"/>
      <c r="X2" s="15"/>
      <c r="Y2" s="15"/>
      <c r="Z2" s="15"/>
    </row>
    <row r="3" spans="1:26" s="16" customFormat="1">
      <c r="A3" s="14"/>
      <c r="B3" s="141" t="s">
        <v>23</v>
      </c>
      <c r="C3" s="144" t="s">
        <v>24</v>
      </c>
      <c r="D3" s="144" t="s">
        <v>25</v>
      </c>
      <c r="E3" s="144" t="s">
        <v>26</v>
      </c>
      <c r="F3" s="144" t="s">
        <v>27</v>
      </c>
      <c r="G3" s="144" t="s">
        <v>28</v>
      </c>
      <c r="H3" s="147" t="s">
        <v>29</v>
      </c>
      <c r="I3" s="150" t="s">
        <v>30</v>
      </c>
    </row>
    <row r="4" spans="1:26" s="16" customFormat="1">
      <c r="A4" s="14"/>
      <c r="B4" s="142"/>
      <c r="C4" s="145"/>
      <c r="D4" s="145"/>
      <c r="E4" s="145"/>
      <c r="F4" s="145"/>
      <c r="G4" s="145"/>
      <c r="H4" s="148"/>
      <c r="I4" s="151"/>
    </row>
    <row r="5" spans="1:26" s="16" customFormat="1" ht="15.75" customHeight="1" thickBot="1">
      <c r="A5" s="14"/>
      <c r="B5" s="143"/>
      <c r="C5" s="146"/>
      <c r="D5" s="146"/>
      <c r="E5" s="146"/>
      <c r="F5" s="146"/>
      <c r="G5" s="146"/>
      <c r="H5" s="149"/>
      <c r="I5" s="152"/>
    </row>
    <row r="6" spans="1:26" s="17" customFormat="1" ht="27.75" customHeight="1">
      <c r="B6" s="18" t="s">
        <v>31</v>
      </c>
      <c r="C6" s="19" t="s">
        <v>32</v>
      </c>
      <c r="D6" s="20" t="s">
        <v>33</v>
      </c>
      <c r="E6" s="20" t="s">
        <v>34</v>
      </c>
      <c r="F6" s="20" t="s">
        <v>35</v>
      </c>
      <c r="G6" s="21" t="s">
        <v>36</v>
      </c>
      <c r="H6" s="22" t="s">
        <v>37</v>
      </c>
      <c r="I6" s="23" t="s">
        <v>38</v>
      </c>
    </row>
    <row r="7" spans="1:26" s="17" customFormat="1" ht="32.25" customHeight="1">
      <c r="B7" s="24" t="s">
        <v>31</v>
      </c>
      <c r="C7" s="25" t="s">
        <v>39</v>
      </c>
      <c r="D7" s="26" t="s">
        <v>40</v>
      </c>
      <c r="E7" s="26" t="s">
        <v>41</v>
      </c>
      <c r="F7" s="26" t="s">
        <v>35</v>
      </c>
      <c r="G7" s="27" t="s">
        <v>42</v>
      </c>
      <c r="H7" s="28" t="s">
        <v>43</v>
      </c>
      <c r="I7" s="29" t="s">
        <v>44</v>
      </c>
    </row>
    <row r="8" spans="1:26" s="17" customFormat="1" ht="24" customHeight="1">
      <c r="B8" s="24" t="s">
        <v>45</v>
      </c>
      <c r="C8" s="25" t="s">
        <v>46</v>
      </c>
      <c r="D8" s="26" t="s">
        <v>47</v>
      </c>
      <c r="E8" s="26" t="s">
        <v>48</v>
      </c>
      <c r="F8" s="26" t="s">
        <v>35</v>
      </c>
      <c r="G8" s="27" t="s">
        <v>42</v>
      </c>
      <c r="H8" s="28" t="s">
        <v>49</v>
      </c>
      <c r="I8" s="29" t="s">
        <v>50</v>
      </c>
    </row>
    <row r="9" spans="1:26" s="17" customFormat="1" ht="36" customHeight="1">
      <c r="B9" s="24" t="s">
        <v>45</v>
      </c>
      <c r="C9" s="25" t="s">
        <v>51</v>
      </c>
      <c r="D9" s="26" t="s">
        <v>52</v>
      </c>
      <c r="E9" s="26" t="s">
        <v>53</v>
      </c>
      <c r="F9" s="26" t="s">
        <v>35</v>
      </c>
      <c r="G9" s="27" t="s">
        <v>42</v>
      </c>
      <c r="H9" s="30" t="s">
        <v>54</v>
      </c>
      <c r="I9" s="29" t="s">
        <v>55</v>
      </c>
    </row>
    <row r="10" spans="1:26" s="17" customFormat="1" ht="28.5" customHeight="1">
      <c r="B10" s="24" t="s">
        <v>56</v>
      </c>
      <c r="C10" s="25" t="s">
        <v>57</v>
      </c>
      <c r="D10" s="26" t="s">
        <v>58</v>
      </c>
      <c r="E10" s="26" t="s">
        <v>59</v>
      </c>
      <c r="F10" s="26" t="s">
        <v>35</v>
      </c>
      <c r="G10" s="27" t="s">
        <v>42</v>
      </c>
      <c r="H10" s="30" t="s">
        <v>60</v>
      </c>
      <c r="I10" s="29" t="s">
        <v>61</v>
      </c>
    </row>
    <row r="11" spans="1:26" s="17" customFormat="1" ht="30" customHeight="1">
      <c r="B11" s="24" t="s">
        <v>56</v>
      </c>
      <c r="C11" s="25" t="s">
        <v>62</v>
      </c>
      <c r="D11" s="26" t="s">
        <v>63</v>
      </c>
      <c r="E11" s="26" t="s">
        <v>64</v>
      </c>
      <c r="F11" s="26" t="s">
        <v>35</v>
      </c>
      <c r="G11" s="27" t="s">
        <v>42</v>
      </c>
      <c r="H11" s="28" t="s">
        <v>65</v>
      </c>
      <c r="I11" s="31" t="s">
        <v>66</v>
      </c>
    </row>
    <row r="12" spans="1:26" s="17" customFormat="1">
      <c r="B12" s="32" t="s">
        <v>67</v>
      </c>
      <c r="C12" s="25" t="s">
        <v>68</v>
      </c>
      <c r="D12" s="26" t="s">
        <v>69</v>
      </c>
      <c r="E12" s="26" t="s">
        <v>70</v>
      </c>
      <c r="F12" s="26" t="s">
        <v>35</v>
      </c>
      <c r="G12" s="27" t="s">
        <v>42</v>
      </c>
      <c r="H12" s="30" t="s">
        <v>71</v>
      </c>
      <c r="I12" s="29" t="s">
        <v>72</v>
      </c>
    </row>
    <row r="13" spans="1:26" s="17" customFormat="1">
      <c r="B13" s="32" t="s">
        <v>67</v>
      </c>
      <c r="C13" s="25" t="s">
        <v>73</v>
      </c>
      <c r="D13" s="26" t="s">
        <v>74</v>
      </c>
      <c r="E13" s="26" t="s">
        <v>75</v>
      </c>
      <c r="F13" s="26" t="s">
        <v>35</v>
      </c>
      <c r="G13" s="27" t="s">
        <v>42</v>
      </c>
      <c r="H13" s="30" t="s">
        <v>76</v>
      </c>
      <c r="I13" s="29" t="s">
        <v>77</v>
      </c>
    </row>
    <row r="14" spans="1:26" s="17" customFormat="1">
      <c r="B14" s="32" t="s">
        <v>67</v>
      </c>
      <c r="C14" s="25" t="s">
        <v>78</v>
      </c>
      <c r="D14" s="26" t="s">
        <v>79</v>
      </c>
      <c r="E14" s="26" t="s">
        <v>80</v>
      </c>
      <c r="F14" s="26" t="s">
        <v>35</v>
      </c>
      <c r="G14" s="27" t="s">
        <v>42</v>
      </c>
      <c r="H14" s="30" t="s">
        <v>81</v>
      </c>
      <c r="I14" s="29" t="s">
        <v>82</v>
      </c>
    </row>
    <row r="15" spans="1:26" s="17" customFormat="1">
      <c r="B15" s="32" t="s">
        <v>83</v>
      </c>
      <c r="C15" s="25" t="s">
        <v>84</v>
      </c>
      <c r="D15" s="26" t="s">
        <v>85</v>
      </c>
      <c r="E15" s="26" t="s">
        <v>80</v>
      </c>
      <c r="F15" s="26" t="s">
        <v>35</v>
      </c>
      <c r="G15" s="27" t="s">
        <v>42</v>
      </c>
      <c r="H15" s="30" t="s">
        <v>86</v>
      </c>
      <c r="I15" s="31"/>
    </row>
    <row r="16" spans="1:26" s="17" customFormat="1">
      <c r="B16" s="32" t="s">
        <v>83</v>
      </c>
      <c r="C16" s="25" t="s">
        <v>87</v>
      </c>
      <c r="D16" s="26" t="s">
        <v>88</v>
      </c>
      <c r="E16" s="26" t="s">
        <v>80</v>
      </c>
      <c r="F16" s="26" t="s">
        <v>35</v>
      </c>
      <c r="G16" s="27" t="s">
        <v>42</v>
      </c>
      <c r="H16" s="30" t="s">
        <v>89</v>
      </c>
      <c r="I16" s="31"/>
    </row>
    <row r="17" spans="2:9" s="17" customFormat="1">
      <c r="B17" s="33" t="s">
        <v>90</v>
      </c>
      <c r="C17" s="25" t="s">
        <v>91</v>
      </c>
      <c r="D17" s="26" t="s">
        <v>92</v>
      </c>
      <c r="E17" s="26" t="s">
        <v>80</v>
      </c>
      <c r="F17" s="26" t="s">
        <v>35</v>
      </c>
      <c r="G17" s="27" t="s">
        <v>42</v>
      </c>
      <c r="H17" s="30" t="s">
        <v>93</v>
      </c>
      <c r="I17" s="31"/>
    </row>
    <row r="18" spans="2:9" s="17" customFormat="1">
      <c r="B18" s="33" t="s">
        <v>90</v>
      </c>
      <c r="C18" s="25" t="s">
        <v>94</v>
      </c>
      <c r="D18" s="26" t="s">
        <v>95</v>
      </c>
      <c r="E18" s="26" t="s">
        <v>80</v>
      </c>
      <c r="F18" s="26" t="s">
        <v>35</v>
      </c>
      <c r="G18" s="27" t="s">
        <v>42</v>
      </c>
      <c r="H18" s="30" t="s">
        <v>96</v>
      </c>
      <c r="I18" s="31"/>
    </row>
    <row r="19" spans="2:9" s="17" customFormat="1">
      <c r="B19" s="33" t="s">
        <v>90</v>
      </c>
      <c r="C19" s="25" t="s">
        <v>97</v>
      </c>
      <c r="D19" s="26" t="s">
        <v>98</v>
      </c>
      <c r="E19" s="26" t="s">
        <v>80</v>
      </c>
      <c r="F19" s="26" t="s">
        <v>35</v>
      </c>
      <c r="G19" s="27" t="s">
        <v>42</v>
      </c>
      <c r="H19" s="30" t="s">
        <v>99</v>
      </c>
      <c r="I19" s="31"/>
    </row>
    <row r="20" spans="2:9" s="17" customFormat="1">
      <c r="B20" s="32" t="s">
        <v>100</v>
      </c>
      <c r="C20" s="25" t="s">
        <v>101</v>
      </c>
      <c r="D20" s="26"/>
      <c r="E20" s="26"/>
      <c r="F20" s="26" t="s">
        <v>35</v>
      </c>
      <c r="G20" s="27" t="s">
        <v>102</v>
      </c>
      <c r="H20" s="30" t="s">
        <v>80</v>
      </c>
      <c r="I20" s="34"/>
    </row>
    <row r="21" spans="2:9" s="17" customFormat="1">
      <c r="B21" s="32" t="s">
        <v>100</v>
      </c>
      <c r="C21" s="25" t="s">
        <v>103</v>
      </c>
      <c r="D21" s="26"/>
      <c r="E21" s="26"/>
      <c r="F21" s="26" t="s">
        <v>104</v>
      </c>
      <c r="G21" s="27" t="s">
        <v>105</v>
      </c>
      <c r="H21" s="30" t="s">
        <v>80</v>
      </c>
      <c r="I21" s="29"/>
    </row>
    <row r="22" spans="2:9" s="17" customFormat="1">
      <c r="B22" s="32" t="s">
        <v>106</v>
      </c>
      <c r="C22" s="25" t="s">
        <v>107</v>
      </c>
      <c r="D22" s="26"/>
      <c r="E22" s="26"/>
      <c r="F22" s="26" t="s">
        <v>104</v>
      </c>
      <c r="G22" s="35" t="s">
        <v>108</v>
      </c>
      <c r="H22" s="30" t="s">
        <v>80</v>
      </c>
      <c r="I22" s="29"/>
    </row>
    <row r="23" spans="2:9" s="17" customFormat="1">
      <c r="B23" s="36" t="s">
        <v>106</v>
      </c>
      <c r="C23" s="37" t="s">
        <v>109</v>
      </c>
      <c r="D23" s="38"/>
      <c r="E23" s="38"/>
      <c r="F23" s="38" t="s">
        <v>110</v>
      </c>
      <c r="G23" s="39" t="s">
        <v>111</v>
      </c>
      <c r="H23" s="40" t="s">
        <v>80</v>
      </c>
      <c r="I23" s="34"/>
    </row>
    <row r="24" spans="2:9" s="17" customFormat="1">
      <c r="B24" s="41" t="s">
        <v>112</v>
      </c>
      <c r="C24" s="25" t="s">
        <v>113</v>
      </c>
      <c r="D24" s="42"/>
      <c r="E24" s="42"/>
      <c r="F24" s="42"/>
      <c r="G24" s="42"/>
      <c r="H24" s="42"/>
      <c r="I24" s="29"/>
    </row>
    <row r="25" spans="2:9" s="17" customFormat="1">
      <c r="B25" s="41" t="s">
        <v>112</v>
      </c>
      <c r="C25" s="25" t="s">
        <v>114</v>
      </c>
      <c r="D25" s="42"/>
      <c r="E25" s="43"/>
      <c r="F25" s="42"/>
      <c r="G25" s="42"/>
      <c r="H25" s="42"/>
      <c r="I25" s="29"/>
    </row>
    <row r="26" spans="2:9" s="17" customFormat="1">
      <c r="B26" s="41" t="s">
        <v>112</v>
      </c>
      <c r="C26" s="25" t="s">
        <v>115</v>
      </c>
      <c r="D26" s="42"/>
      <c r="E26" s="42"/>
      <c r="F26" s="42"/>
      <c r="G26" s="42"/>
      <c r="H26" s="42"/>
      <c r="I26" s="29"/>
    </row>
    <row r="27" spans="2:9" s="17" customFormat="1">
      <c r="B27" s="41" t="s">
        <v>112</v>
      </c>
      <c r="C27" s="25" t="s">
        <v>116</v>
      </c>
      <c r="D27" s="42"/>
      <c r="E27" s="42"/>
      <c r="F27" s="42"/>
      <c r="G27" s="42"/>
      <c r="H27" s="42"/>
      <c r="I27" s="29"/>
    </row>
    <row r="28" spans="2:9" s="17" customFormat="1">
      <c r="B28" s="41" t="s">
        <v>112</v>
      </c>
      <c r="C28" s="25" t="s">
        <v>117</v>
      </c>
      <c r="D28" s="42"/>
      <c r="E28" s="42"/>
      <c r="F28" s="42"/>
      <c r="G28" s="42"/>
      <c r="H28" s="42"/>
      <c r="I28" s="29"/>
    </row>
    <row r="29" spans="2:9" s="17" customFormat="1">
      <c r="B29" s="41" t="s">
        <v>112</v>
      </c>
      <c r="C29" s="25" t="s">
        <v>118</v>
      </c>
      <c r="D29" s="42"/>
      <c r="E29" s="42"/>
      <c r="F29" s="42"/>
      <c r="G29" s="42"/>
      <c r="H29" s="42"/>
      <c r="I29" s="29"/>
    </row>
    <row r="30" spans="2:9" s="17" customFormat="1" ht="15.75" thickBot="1">
      <c r="B30" s="44" t="s">
        <v>119</v>
      </c>
      <c r="C30" s="45" t="s">
        <v>120</v>
      </c>
      <c r="D30" s="46"/>
      <c r="E30" s="46"/>
      <c r="F30" s="46"/>
      <c r="G30" s="46"/>
      <c r="H30" s="46"/>
      <c r="I30" s="47"/>
    </row>
  </sheetData>
  <protectedRanges>
    <protectedRange sqref="B6:B7" name="Rango1_4"/>
    <protectedRange sqref="B12:B15" name="Rango1_3"/>
    <protectedRange sqref="C6" name="Rango1_1_5"/>
    <protectedRange sqref="C7" name="Rango1_1_5_1"/>
    <protectedRange sqref="C8" name="Rango1_1_5_1_1"/>
    <protectedRange sqref="C9" name="Rango1_1_5_2"/>
    <protectedRange sqref="C10" name="Rango1_7_1"/>
    <protectedRange sqref="C11" name="Rango1_7_1_2"/>
    <protectedRange sqref="C12" name="Rango1_1_5_1_1_1"/>
    <protectedRange sqref="C13" name="Rango1_7_3"/>
    <protectedRange sqref="C14" name="Rango1_7_4"/>
    <protectedRange sqref="C15" name="Rango1_8_1"/>
    <protectedRange sqref="C16" name="Rango1_8_2"/>
    <protectedRange sqref="C17" name="Rango1_8_3"/>
    <protectedRange sqref="C18" name="Rango1_1_5_1_2"/>
    <protectedRange sqref="C19" name="Rango1_9"/>
    <protectedRange sqref="C20" name="Rango1_9_2"/>
    <protectedRange sqref="C21" name="Rango1_18_1"/>
    <protectedRange sqref="C22" name="Rango1_9_1"/>
    <protectedRange sqref="C23" name="Rango1_9_3"/>
    <protectedRange sqref="C24" name="Rango1_12"/>
    <protectedRange sqref="C25" name="Rango1_14_1"/>
    <protectedRange sqref="C26" name="Rango1_13"/>
    <protectedRange sqref="C27" name="Rango1_14_4"/>
    <protectedRange sqref="C28" name="Rango1_14_3"/>
    <protectedRange sqref="C29" name="Rango1_16_2"/>
    <protectedRange sqref="C30" name="Rango1_16"/>
  </protectedRanges>
  <mergeCells count="10">
    <mergeCell ref="B1:I1"/>
    <mergeCell ref="B2:I2"/>
    <mergeCell ref="B3:B5"/>
    <mergeCell ref="C3:C5"/>
    <mergeCell ref="D3:D5"/>
    <mergeCell ref="E3:E5"/>
    <mergeCell ref="F3:F5"/>
    <mergeCell ref="G3:G5"/>
    <mergeCell ref="H3:H5"/>
    <mergeCell ref="I3:I5"/>
  </mergeCells>
  <dataValidations count="2">
    <dataValidation operator="greaterThanOrEqual" allowBlank="1" showInputMessage="1" showErrorMessage="1" sqref="C10:C11 C13:C17 C19:C30"/>
    <dataValidation type="list" allowBlank="1" showInputMessage="1" showErrorMessage="1" sqref="B12:B15">
      <formula1>DIMEN</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Instrucciones</vt:lpstr>
      <vt:lpstr>PAS 2018</vt:lpstr>
      <vt:lpstr>CODIGOS</vt:lpstr>
      <vt:lpstr>'PAS 2018'!Títulos_a_imprimir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Claudio</dc:creator>
  <cp:lastModifiedBy>Lenovo</cp:lastModifiedBy>
  <cp:lastPrinted>2018-04-11T21:41:56Z</cp:lastPrinted>
  <dcterms:created xsi:type="dcterms:W3CDTF">2018-01-02T17:41:40Z</dcterms:created>
  <dcterms:modified xsi:type="dcterms:W3CDTF">2018-04-18T22:41:38Z</dcterms:modified>
</cp:coreProperties>
</file>